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tabRatio="500" firstSheet="15" activeTab="16"/>
  </bookViews>
  <sheets>
    <sheet name="Planilha1" sheetId="1" state="hidden" r:id="rId1"/>
    <sheet name="CUIDADOS PESSOAIS" sheetId="2" state="hidden" r:id="rId2"/>
    <sheet name="AIMENTAÇÃO " sheetId="3" state="hidden" r:id="rId3"/>
    <sheet name="informatica e equipamentos " sheetId="4" state="hidden" r:id="rId4"/>
    <sheet name="LANÇAMENTO MES 01" sheetId="5" r:id="rId5"/>
    <sheet name="LANÇAMENTO MES 02" sheetId="6" r:id="rId6"/>
    <sheet name="LANÇAMENTO MES 03" sheetId="7" r:id="rId7"/>
    <sheet name="LANÇAMENTO MES 04" sheetId="8" r:id="rId8"/>
    <sheet name="LANÇAMENTO MES 05" sheetId="9" r:id="rId9"/>
    <sheet name="LANÇAMENTO MES 06" sheetId="10" r:id="rId10"/>
    <sheet name="LANÇAMENTO MES 07" sheetId="11" r:id="rId11"/>
    <sheet name="LANÇAMENTO MES 08" sheetId="12" r:id="rId12"/>
    <sheet name="LANÇAMENTO MES 09" sheetId="13" r:id="rId13"/>
    <sheet name="LANÇAMENTO MES 10" sheetId="14" r:id="rId14"/>
    <sheet name="LANÇAMENTO MES 11" sheetId="15" r:id="rId15"/>
    <sheet name="LANÇAMENTOS MES 12" sheetId="16" r:id="rId16"/>
    <sheet name="R. HUMANOS ORÇADO" sheetId="17" r:id="rId17"/>
    <sheet name="R. HUMANOS REALIZADO" sheetId="18" r:id="rId18"/>
    <sheet name="REALIZADO" sheetId="19" r:id="rId19"/>
  </sheets>
  <definedNames>
    <definedName name="_xlfn_SINGLE">#N/A</definedName>
    <definedName name="_xlnm.Print_Area" localSheetId="2">'AIMENTAÇÃO '!$A$1:$F$32</definedName>
    <definedName name="_xlnm.Print_Area" localSheetId="1">'CUIDADOS PESSOAIS'!$A$1:$F$47</definedName>
    <definedName name="Excel_BuiltIn_Print_Area" localSheetId="2">'AIMENTAÇÃO '!$A$1:$F$32</definedName>
    <definedName name="Excel_BuiltIn_Print_Area" localSheetId="1">'CUIDADOS PESSOAIS'!$A$1:$F$47</definedName>
    <definedName name="Excel_BuiltIn_Print_Titles" localSheetId="2">'AIMENTAÇÃO '!$1:$7</definedName>
    <definedName name="Excel_BuiltIn_Print_Titles" localSheetId="3">'informatica e equipamentos '!$1:$7</definedName>
    <definedName name="_xlnm.Print_Titles" localSheetId="2">'AIMENTAÇÃO '!$1:$7</definedName>
    <definedName name="_xlnm.Print_Titles" localSheetId="3">'informatica e equipamentos '!$1:$7</definedName>
  </definedNames>
  <calcPr fullCalcOnLoad="1"/>
</workbook>
</file>

<file path=xl/sharedStrings.xml><?xml version="1.0" encoding="utf-8"?>
<sst xmlns="http://schemas.openxmlformats.org/spreadsheetml/2006/main" count="458" uniqueCount="193">
  <si>
    <t>ORÇAMENTO DO PROJETO</t>
  </si>
  <si>
    <t>Valor Unitário</t>
  </si>
  <si>
    <t>Valor Total</t>
  </si>
  <si>
    <t>Categoria</t>
  </si>
  <si>
    <t>Descrição da Despesa</t>
  </si>
  <si>
    <t>Quantidade</t>
  </si>
  <si>
    <t>(R$)</t>
  </si>
  <si>
    <t>Observação</t>
  </si>
  <si>
    <t>Serviços</t>
  </si>
  <si>
    <t>Total da Categoria:</t>
  </si>
  <si>
    <t>Recursos Materiais</t>
  </si>
  <si>
    <t>Despesas com transporte e alimentação</t>
  </si>
  <si>
    <t>Total da Categoria</t>
  </si>
  <si>
    <t>Outras Despesas</t>
  </si>
  <si>
    <t>Impostos e Taxas</t>
  </si>
  <si>
    <t>Valor Total do Projeto:</t>
  </si>
  <si>
    <t>Valor solicitado para a Suzano</t>
  </si>
  <si>
    <t>R$</t>
  </si>
  <si>
    <t>Valor solicitado a outros parceiros</t>
  </si>
  <si>
    <t>Valor de contrapartida da organização</t>
  </si>
  <si>
    <t xml:space="preserve">OSC: </t>
  </si>
  <si>
    <t>INSTITUTO ABEQUAR - CNPJ: 13.940.800/0002-15</t>
  </si>
  <si>
    <t>Projeto:</t>
  </si>
  <si>
    <t xml:space="preserve">Negócios Comunitários Sustentáveis </t>
  </si>
  <si>
    <t>Instrumento:</t>
  </si>
  <si>
    <t>Convite Convite Suzano 2022 -  Programa de Incubação e Aceleração de Negócios e Empreendedores Locais</t>
  </si>
  <si>
    <t xml:space="preserve">RELAÇÃO DA SALA DE ESTÉTICA - CUIDADOS PESSOAIS </t>
  </si>
  <si>
    <t>NATUREZA</t>
  </si>
  <si>
    <t>QUANT.</t>
  </si>
  <si>
    <t>ITEM</t>
  </si>
  <si>
    <t>VALOR DE REFERENCIA</t>
  </si>
  <si>
    <t xml:space="preserve">TOTAL </t>
  </si>
  <si>
    <t xml:space="preserve">MÓDULO CUIDADOS PESSOAIS  </t>
  </si>
  <si>
    <t>Maca de depilação</t>
  </si>
  <si>
    <t>Panela termocera para depilação</t>
  </si>
  <si>
    <t>Espátula de Palito de madeira para depilação</t>
  </si>
  <si>
    <t>Rolo lenço depilatório 50m</t>
  </si>
  <si>
    <t>Lixeira com tampe e pedal13,5l</t>
  </si>
  <si>
    <t>Espelho de aumento venosa</t>
  </si>
  <si>
    <t>Pia para higienização das mãos</t>
  </si>
  <si>
    <t>Pinças</t>
  </si>
  <si>
    <t>Tesourinha pequena de aço</t>
  </si>
  <si>
    <t>Tesoura grande de aço</t>
  </si>
  <si>
    <t>Carrinho auxiliar</t>
  </si>
  <si>
    <t>Escada para acesso a maca</t>
  </si>
  <si>
    <t>Escovinha para sobrancelha</t>
  </si>
  <si>
    <t>Escaninho de aço para guardar objetos</t>
  </si>
  <si>
    <t>Dispenser para sabonete liquido</t>
  </si>
  <si>
    <t>Dispenser para álcool em gel</t>
  </si>
  <si>
    <t>Dispenser para papel toalha</t>
  </si>
  <si>
    <t>Porta esmalte organizador giratório</t>
  </si>
  <si>
    <t>Alicate cutícula inox</t>
  </si>
  <si>
    <t>Mesa de manicure</t>
  </si>
  <si>
    <t>Separador de dedo</t>
  </si>
  <si>
    <t>Cortador de unha</t>
  </si>
  <si>
    <t>Tesourinha ponta curva</t>
  </si>
  <si>
    <t>Banco para pedicure</t>
  </si>
  <si>
    <t>Quadro branco</t>
  </si>
  <si>
    <t>Carrinhos auxiliares de inox ( para lavatório)</t>
  </si>
  <si>
    <t>Cadeiras Hidráulicas</t>
  </si>
  <si>
    <t>Espelho de mão</t>
  </si>
  <si>
    <t>Nicho ( 10 compartimentos</t>
  </si>
  <si>
    <t>Caixa de descarte de material perfuro- cortante</t>
  </si>
  <si>
    <t>Cubeta</t>
  </si>
  <si>
    <t>Mini-incubadora biológica</t>
  </si>
  <si>
    <t>Seladora manual pastico</t>
  </si>
  <si>
    <t>Estuga esterilizadora</t>
  </si>
  <si>
    <t>Bandejas diversas</t>
  </si>
  <si>
    <t xml:space="preserve">Maleta de maquiagem profissional </t>
  </si>
  <si>
    <t>VALOR TOTAL:</t>
  </si>
  <si>
    <t>São Mateus/ES, 30 de setembro de 2022.</t>
  </si>
  <si>
    <t xml:space="preserve">RELAÇÃO DE MATERIAL DO MÓDULO ALIMENTAÇÃO </t>
  </si>
  <si>
    <t xml:space="preserve">MÓDULO ALIMENTAÇÃO </t>
  </si>
  <si>
    <t xml:space="preserve">Geladeira/Refrigerador Brastemp Frost Free Evox - 573L com Smart Bar Ative! Inverse Maxi </t>
  </si>
  <si>
    <t xml:space="preserve">Frezzer horizontal 500 litros </t>
  </si>
  <si>
    <t>Amassadeira Semi-rápida 15kg Braesi Ali-15/1</t>
  </si>
  <si>
    <t>Balanca Eletronica Cristal Dcrb Cl 15Kgx5g Preta Com Bateria - Ramuza Bivolt</t>
  </si>
  <si>
    <t>Armário Estufa De Padaria</t>
  </si>
  <si>
    <t>Unidades De Assadeira Para Pão Francês 58X70 - 5 Tiras De 7Cm - Innal</t>
  </si>
  <si>
    <t xml:space="preserve">Assadeira Pão Doce 58x70x3,5 Cm - Flandres </t>
  </si>
  <si>
    <t>Cilindro Sovador 15 Kg CS500 Monofásico Inox G.Paniz, 220V</t>
  </si>
  <si>
    <t>Forno Microondas philco PMO34 espelhado-34L</t>
  </si>
  <si>
    <t>Divisora de Massa Com Pé para 30 Paes DMV30 - Venâncio</t>
  </si>
  <si>
    <t>Forno Turbo a Gás 10 Esteiras PRP-10000 Progás</t>
  </si>
  <si>
    <t>Batedeira Planetária Industrial Bambina 5 Litros G Paniz BP05B – Bivolt</t>
  </si>
  <si>
    <t>Liquidificador Industrial Alta Rotação 4 Litros Inox Profissional Uso Residencial / Comercial 1200w - JL Colombo</t>
  </si>
  <si>
    <t>Modeladora de pão Braesi 35cm bivolt - MB-35/1</t>
  </si>
  <si>
    <t>Câmara Climática 20 Esteiras AC20T Venâncio</t>
  </si>
  <si>
    <t>Fatiadeira De Pão Industrial Gpaniz</t>
  </si>
  <si>
    <t>Expositor De Paes/Vitrine</t>
  </si>
  <si>
    <t xml:space="preserve">Jogos de Ferramentas "utensilios" para decoração de bolos de padaria </t>
  </si>
  <si>
    <t>Fogão Industrial 6 Bocas com Forno Tampa Inox - Cristalaço</t>
  </si>
  <si>
    <t xml:space="preserve">Material de Apoio Higiêne e Limpeza </t>
  </si>
  <si>
    <t xml:space="preserve">RELAÇÃO DE EQUIPAMENTOS DE INFORMÁTICA </t>
  </si>
  <si>
    <t>INFORMÁTICA</t>
  </si>
  <si>
    <t xml:space="preserve">Notebook Vostro 3510 </t>
  </si>
  <si>
    <t>AR CONDICIONADO</t>
  </si>
  <si>
    <t>Ar-Condicionado Split 18 MIL BTUS</t>
  </si>
  <si>
    <t>VALOR TOTAL DE EQUIPAMENTOS PARA USO PERMANENTE:</t>
  </si>
  <si>
    <t xml:space="preserve">RELAÇÃO DE PEÇAS DE COMUNICAÇÃO </t>
  </si>
  <si>
    <t xml:space="preserve">COMUNICAÇÃO </t>
  </si>
  <si>
    <t>Folder 2 dobras</t>
  </si>
  <si>
    <t>Banner's 1,20m X 0,90m</t>
  </si>
  <si>
    <t xml:space="preserve">Tonten 1m X 0,60m - com estrutura metálica </t>
  </si>
  <si>
    <t xml:space="preserve">Faixa 3m X 1m </t>
  </si>
  <si>
    <t>VALOR TOTAL DE GASTOS EM COMUNICAÇÃO:</t>
  </si>
  <si>
    <t>Descrição</t>
  </si>
  <si>
    <t>Fornecedor</t>
  </si>
  <si>
    <t xml:space="preserve">Total do Orçamento </t>
  </si>
  <si>
    <t xml:space="preserve">percentual </t>
  </si>
  <si>
    <t>REALIZADO</t>
  </si>
  <si>
    <t>Saldo a Realizar</t>
  </si>
  <si>
    <t>realizado</t>
  </si>
  <si>
    <t xml:space="preserve">SUB-TOTAL </t>
  </si>
  <si>
    <t xml:space="preserve">4 – EQUIPAMENTOS/MANUTENÇÃO </t>
  </si>
  <si>
    <t>4.1 - Manutenção Predial (infraestrutura)</t>
  </si>
  <si>
    <t>SUB-TOTAL DE DESPESA EQUIPAMENTOS</t>
  </si>
  <si>
    <t xml:space="preserve">7. INTERAÇÃO </t>
  </si>
  <si>
    <t xml:space="preserve">7.1 - Visitas/Cinema/Praças/Clubes </t>
  </si>
  <si>
    <t xml:space="preserve">7.2 - Translado </t>
  </si>
  <si>
    <t xml:space="preserve">SUB-TOTAL DE DESPESA COM VIAGENS </t>
  </si>
  <si>
    <t>20% RETIDO POR</t>
  </si>
  <si>
    <t>Termo de Colaboração nº</t>
  </si>
  <si>
    <t>Tempo de Vigência</t>
  </si>
  <si>
    <t>NATUREZA DA DESPESA</t>
  </si>
  <si>
    <t>SALÁRIOS</t>
  </si>
  <si>
    <t>CARGO</t>
  </si>
  <si>
    <t>JORNADA</t>
  </si>
  <si>
    <t xml:space="preserve">TOTAL REM      MÊS 1 </t>
  </si>
  <si>
    <t>TOTAL REM      MÊS 2</t>
  </si>
  <si>
    <t>TOTAL REM      MÊS 3</t>
  </si>
  <si>
    <t>TOTAL REM      MÊS 4</t>
  </si>
  <si>
    <t xml:space="preserve">TOTAL REM      MÊS5 </t>
  </si>
  <si>
    <t>TOTAL REM      MÊS 6</t>
  </si>
  <si>
    <t>TOTAL REM      MÊS 7</t>
  </si>
  <si>
    <t>TOTAL REM      MÊS 8</t>
  </si>
  <si>
    <t>TOTAL REM      MÊS 9</t>
  </si>
  <si>
    <t>TOTAL REM      MÊS 10</t>
  </si>
  <si>
    <t>TOTAL REM      MÊS 11</t>
  </si>
  <si>
    <t>TOTAL REM      MÊS 12</t>
  </si>
  <si>
    <t>TOTAL ANUAL SALÁRIOS</t>
  </si>
  <si>
    <t xml:space="preserve">TOTAL MENSAL FOLHA DE PAGAMENTO  </t>
  </si>
  <si>
    <t xml:space="preserve">ENCARGOS SOCIAIS </t>
  </si>
  <si>
    <t>DESCRIÇÃO ENCARGOS</t>
  </si>
  <si>
    <t>TOTAL ENCARGOS M1</t>
  </si>
  <si>
    <t>TOTAL ENCARGOS M2</t>
  </si>
  <si>
    <t>TOTAL ENCARGOS M3</t>
  </si>
  <si>
    <t>TOTAL ENCARGOS M4</t>
  </si>
  <si>
    <t>TOTAL ENCARGOS M5</t>
  </si>
  <si>
    <t>TOTAL ENCARGOS M6</t>
  </si>
  <si>
    <t>TOTAL ENCARGOS M7</t>
  </si>
  <si>
    <t>TOTAL ENCARGOS M8</t>
  </si>
  <si>
    <t>TOTAL ENCARGOS M9</t>
  </si>
  <si>
    <t>TOTAL ENCARGOS M10</t>
  </si>
  <si>
    <t>TOTAL ENCARGOS M11</t>
  </si>
  <si>
    <t>TOTAL ENCARGOS M12</t>
  </si>
  <si>
    <t xml:space="preserve">TOTAL ANUAL ENCARGOS </t>
  </si>
  <si>
    <t>FGTS MENSAL</t>
  </si>
  <si>
    <t>PIS MENSAL</t>
  </si>
  <si>
    <t xml:space="preserve">INSS MENSAL </t>
  </si>
  <si>
    <t>PROVISÃO 13º</t>
  </si>
  <si>
    <t>PROVISÃO  FÉRIAS</t>
  </si>
  <si>
    <t>FGTS PROVISÕES</t>
  </si>
  <si>
    <t>PIS PROVISÕES</t>
  </si>
  <si>
    <t>INSS PROVISÕES</t>
  </si>
  <si>
    <t>MULTA RESCISÓRIA - FGTS 40%</t>
  </si>
  <si>
    <t>TOTAL MENSAL E ANUAL ENCARGOS</t>
  </si>
  <si>
    <t xml:space="preserve">TOTAL GERAL </t>
  </si>
  <si>
    <r>
      <rPr>
        <b/>
        <sz val="14"/>
        <color indexed="8"/>
        <rFont val="Calibri"/>
        <family val="2"/>
      </rPr>
      <t>Obs.: AS DESCRIÇÕES ACIMA DE ENCARGOS E DESPESAS SÃO EXEMPLIFICATIVAS, CADA OSC ADAPTA CONFORME SUA DEMANDA</t>
    </r>
    <r>
      <rPr>
        <sz val="11"/>
        <color indexed="8"/>
        <rFont val="Calibri"/>
        <family val="2"/>
      </rPr>
      <t>.</t>
    </r>
  </si>
  <si>
    <t xml:space="preserve">OSC PARCEIRA:  </t>
  </si>
  <si>
    <t xml:space="preserve">PROJETO: </t>
  </si>
  <si>
    <t xml:space="preserve">TERMO DE COLABORAÇÃO N°: </t>
  </si>
  <si>
    <t xml:space="preserve">PERÍODO: </t>
  </si>
  <si>
    <t>N° COMPROVANTE PGTO</t>
  </si>
  <si>
    <t>NOTA FISCAL N°</t>
  </si>
  <si>
    <t>VALOR PAGO</t>
  </si>
  <si>
    <t xml:space="preserve">Dia/Data </t>
  </si>
  <si>
    <r>
      <t>MATERIAL DE CONSUMO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</si>
  <si>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SEVIÇO TERCEIRO PESSOA FISICA</t>
  </si>
  <si>
    <t>SERVIÇO TERCEIRO - PESSOA JURIDICA</t>
  </si>
  <si>
    <t>TOTAL DA DESPESA</t>
  </si>
  <si>
    <t>MATERIAL DE CONSUMO</t>
  </si>
  <si>
    <t>RECURSOS HUMANOS</t>
  </si>
  <si>
    <t>Salarios</t>
  </si>
  <si>
    <t>Encargos e Provisões</t>
  </si>
  <si>
    <t>Material de Consumo</t>
  </si>
  <si>
    <t>SERVIÇO DE TERCEIROS - PF</t>
  </si>
  <si>
    <t>Serviçoes de Terceiros - Pessoa Física</t>
  </si>
  <si>
    <t>SERVIÇO DE TERCEIROS - PJ</t>
  </si>
  <si>
    <t>Serviços de Terceiros - Pessoa Juridica</t>
  </si>
  <si>
    <t>TOTAL DE DESPESAS (PREVISTO/REALIZADO)</t>
  </si>
  <si>
    <t>SALÁRIO ($)</t>
  </si>
  <si>
    <t>IRPF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</si>
</sst>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&quot;R$ &quot;#,##0.00"/>
    <numFmt numFmtId="166" formatCode="mm/yy"/>
    <numFmt numFmtId="167" formatCode="_-&quot;R$ &quot;* #,##0.00_-;&quot;-R$ &quot;* #,##0.00_-;_-&quot;R$ &quot;* \-??_-;_-@_-"/>
    <numFmt numFmtId="168" formatCode="_-[$R$-416]\ * #,##0.00_-;\-[$R$-416]\ * #,##0.00_-;_-[$R$-416]\ * \-??_-;_-@_-"/>
    <numFmt numFmtId="169" formatCode="_-* #,##0.0_-;\-* #,##0.0_-;_-* \-??_-;_-@_-"/>
    <numFmt numFmtId="170" formatCode="_-* #,##0_-;\-* #,##0_-;_-* \-??_-;_-@_-"/>
  </numFmts>
  <fonts count="8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15.5"/>
      <color indexed="8"/>
      <name val="Calibri"/>
      <family val="2"/>
    </font>
    <font>
      <b/>
      <sz val="13.5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Trebuchet MS"/>
      <family val="2"/>
    </font>
    <font>
      <b/>
      <sz val="8"/>
      <color indexed="8"/>
      <name val="Trebuchet MS"/>
      <family val="2"/>
    </font>
    <font>
      <sz val="7"/>
      <color indexed="8"/>
      <name val="Calibri"/>
      <family val="2"/>
    </font>
    <font>
      <b/>
      <sz val="7"/>
      <color indexed="8"/>
      <name val="Trebuchet MS"/>
      <family val="2"/>
    </font>
    <font>
      <b/>
      <sz val="11"/>
      <color indexed="8"/>
      <name val="Calibri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chu"/>
      <family val="0"/>
    </font>
    <font>
      <sz val="9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8"/>
      </top>
      <bottom>
        <color indexed="63"/>
      </bottom>
    </border>
    <border>
      <left style="thin">
        <color indexed="26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31" borderId="0" applyNumberFormat="0" applyBorder="0" applyAlignment="0" applyProtection="0"/>
    <xf numFmtId="0" fontId="7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1" fillId="21" borderId="5" applyNumberFormat="0" applyAlignment="0" applyProtection="0"/>
    <xf numFmtId="41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64" fontId="0" fillId="0" borderId="0" applyFill="0" applyBorder="0" applyAlignment="0" applyProtection="0"/>
  </cellStyleXfs>
  <cellXfs count="333">
    <xf numFmtId="0" fontId="0" fillId="0" borderId="0" xfId="0" applyAlignment="1">
      <alignment/>
    </xf>
    <xf numFmtId="164" fontId="0" fillId="0" borderId="0" xfId="6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64" fontId="3" fillId="33" borderId="11" xfId="61" applyFont="1" applyFill="1" applyBorder="1" applyAlignment="1" applyProtection="1">
      <alignment vertical="center"/>
      <protection/>
    </xf>
    <xf numFmtId="164" fontId="4" fillId="33" borderId="11" xfId="6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1" xfId="61" applyFont="1" applyFill="1" applyBorder="1" applyAlignment="1" applyProtection="1">
      <alignment vertical="center" wrapText="1"/>
      <protection/>
    </xf>
    <xf numFmtId="164" fontId="4" fillId="33" borderId="11" xfId="6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4" fontId="6" fillId="0" borderId="12" xfId="61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64" fontId="8" fillId="0" borderId="12" xfId="6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164" fontId="4" fillId="0" borderId="12" xfId="6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4" fontId="6" fillId="0" borderId="13" xfId="61" applyFont="1" applyFill="1" applyBorder="1" applyAlignment="1" applyProtection="1">
      <alignment vertical="center" wrapText="1"/>
      <protection/>
    </xf>
    <xf numFmtId="0" fontId="9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164" fontId="4" fillId="0" borderId="13" xfId="61" applyFont="1" applyFill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64" fontId="11" fillId="0" borderId="11" xfId="61" applyFont="1" applyFill="1" applyBorder="1" applyAlignment="1" applyProtection="1">
      <alignment vertical="center" wrapText="1"/>
      <protection/>
    </xf>
    <xf numFmtId="164" fontId="4" fillId="0" borderId="15" xfId="6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6" fillId="0" borderId="15" xfId="6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164" fontId="4" fillId="0" borderId="15" xfId="61" applyFont="1" applyFill="1" applyBorder="1" applyAlignment="1" applyProtection="1">
      <alignment vertical="center" wrapText="1"/>
      <protection/>
    </xf>
    <xf numFmtId="164" fontId="8" fillId="0" borderId="15" xfId="61" applyFont="1" applyFill="1" applyBorder="1" applyAlignment="1" applyProtection="1">
      <alignment vertical="center" wrapText="1"/>
      <protection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6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right"/>
    </xf>
    <xf numFmtId="164" fontId="13" fillId="0" borderId="0" xfId="61" applyFont="1" applyFill="1" applyBorder="1" applyAlignment="1" applyProtection="1">
      <alignment/>
      <protection/>
    </xf>
    <xf numFmtId="164" fontId="9" fillId="0" borderId="0" xfId="61" applyFont="1" applyFill="1" applyBorder="1" applyAlignment="1" applyProtection="1">
      <alignment horizontal="left"/>
      <protection/>
    </xf>
    <xf numFmtId="164" fontId="14" fillId="0" borderId="0" xfId="61" applyFont="1" applyFill="1" applyBorder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164" fontId="18" fillId="33" borderId="17" xfId="61" applyFont="1" applyFill="1" applyBorder="1" applyAlignment="1" applyProtection="1">
      <alignment horizontal="center" vertical="center" wrapText="1"/>
      <protection/>
    </xf>
    <xf numFmtId="164" fontId="17" fillId="33" borderId="17" xfId="6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164" fontId="21" fillId="0" borderId="18" xfId="61" applyFont="1" applyFill="1" applyBorder="1" applyAlignment="1" applyProtection="1">
      <alignment horizontal="center" vertical="center" wrapText="1"/>
      <protection/>
    </xf>
    <xf numFmtId="164" fontId="22" fillId="0" borderId="18" xfId="61" applyFont="1" applyFill="1" applyBorder="1" applyAlignment="1" applyProtection="1">
      <alignment vertical="center" wrapText="1"/>
      <protection/>
    </xf>
    <xf numFmtId="0" fontId="19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164" fontId="21" fillId="0" borderId="12" xfId="61" applyFont="1" applyFill="1" applyBorder="1" applyAlignment="1" applyProtection="1">
      <alignment horizontal="center" vertical="center" wrapText="1"/>
      <protection/>
    </xf>
    <xf numFmtId="164" fontId="22" fillId="0" borderId="12" xfId="61" applyFont="1" applyFill="1" applyBorder="1" applyAlignment="1" applyProtection="1">
      <alignment vertical="center" wrapText="1"/>
      <protection/>
    </xf>
    <xf numFmtId="164" fontId="19" fillId="0" borderId="12" xfId="6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0" xfId="0" applyFill="1" applyBorder="1" applyAlignment="1">
      <alignment/>
    </xf>
    <xf numFmtId="164" fontId="23" fillId="34" borderId="20" xfId="61" applyFont="1" applyFill="1" applyBorder="1" applyAlignment="1" applyProtection="1">
      <alignment horizontal="right"/>
      <protection/>
    </xf>
    <xf numFmtId="164" fontId="23" fillId="34" borderId="17" xfId="6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9" fontId="0" fillId="0" borderId="0" xfId="50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164" fontId="26" fillId="0" borderId="18" xfId="61" applyFont="1" applyFill="1" applyBorder="1" applyAlignment="1" applyProtection="1">
      <alignment vertical="center" wrapText="1"/>
      <protection/>
    </xf>
    <xf numFmtId="164" fontId="27" fillId="0" borderId="18" xfId="61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164" fontId="26" fillId="0" borderId="12" xfId="61" applyFont="1" applyFill="1" applyBorder="1" applyAlignment="1" applyProtection="1">
      <alignment vertical="center" wrapText="1"/>
      <protection/>
    </xf>
    <xf numFmtId="164" fontId="27" fillId="0" borderId="12" xfId="61" applyFont="1" applyFill="1" applyBorder="1" applyAlignment="1" applyProtection="1">
      <alignment vertical="center" wrapText="1"/>
      <protection/>
    </xf>
    <xf numFmtId="164" fontId="28" fillId="0" borderId="12" xfId="61" applyFont="1" applyFill="1" applyBorder="1" applyAlignment="1" applyProtection="1">
      <alignment vertical="center" wrapText="1"/>
      <protection/>
    </xf>
    <xf numFmtId="164" fontId="26" fillId="0" borderId="12" xfId="61" applyFont="1" applyFill="1" applyBorder="1" applyAlignment="1" applyProtection="1">
      <alignment/>
      <protection/>
    </xf>
    <xf numFmtId="164" fontId="26" fillId="0" borderId="12" xfId="61" applyFont="1" applyFill="1" applyBorder="1" applyAlignment="1" applyProtection="1">
      <alignment horizontal="left" vertical="center" wrapText="1"/>
      <protection/>
    </xf>
    <xf numFmtId="164" fontId="29" fillId="0" borderId="12" xfId="61" applyFont="1" applyFill="1" applyBorder="1" applyAlignment="1" applyProtection="1">
      <alignment vertical="center" wrapText="1"/>
      <protection/>
    </xf>
    <xf numFmtId="164" fontId="26" fillId="0" borderId="12" xfId="61" applyFont="1" applyFill="1" applyBorder="1" applyAlignment="1" applyProtection="1">
      <alignment vertical="center"/>
      <protection/>
    </xf>
    <xf numFmtId="164" fontId="15" fillId="0" borderId="0" xfId="61" applyFont="1" applyFill="1" applyBorder="1" applyAlignment="1" applyProtection="1">
      <alignment wrapText="1"/>
      <protection/>
    </xf>
    <xf numFmtId="0" fontId="20" fillId="35" borderId="21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5" fillId="36" borderId="22" xfId="0" applyFont="1" applyFill="1" applyBorder="1" applyAlignment="1">
      <alignment vertical="center" wrapText="1"/>
    </xf>
    <xf numFmtId="164" fontId="25" fillId="0" borderId="22" xfId="61" applyFont="1" applyFill="1" applyBorder="1" applyAlignment="1" applyProtection="1">
      <alignment horizontal="center" vertical="center" wrapText="1"/>
      <protection/>
    </xf>
    <xf numFmtId="164" fontId="20" fillId="35" borderId="22" xfId="61" applyFont="1" applyFill="1" applyBorder="1" applyAlignment="1" applyProtection="1">
      <alignment horizontal="center" vertical="center" wrapText="1"/>
      <protection/>
    </xf>
    <xf numFmtId="0" fontId="20" fillId="37" borderId="23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25" fillId="37" borderId="12" xfId="0" applyFont="1" applyFill="1" applyBorder="1" applyAlignment="1">
      <alignment vertical="center" wrapText="1"/>
    </xf>
    <xf numFmtId="164" fontId="25" fillId="37" borderId="12" xfId="61" applyFont="1" applyFill="1" applyBorder="1" applyAlignment="1" applyProtection="1">
      <alignment horizontal="center" vertical="center" wrapText="1"/>
      <protection/>
    </xf>
    <xf numFmtId="164" fontId="20" fillId="37" borderId="12" xfId="61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164" fontId="18" fillId="33" borderId="25" xfId="61" applyFont="1" applyFill="1" applyBorder="1" applyAlignment="1" applyProtection="1">
      <alignment horizontal="center" vertical="center" wrapText="1"/>
      <protection/>
    </xf>
    <xf numFmtId="164" fontId="17" fillId="33" borderId="25" xfId="61" applyFont="1" applyFill="1" applyBorder="1" applyAlignment="1" applyProtection="1">
      <alignment horizontal="center" vertical="center" wrapText="1"/>
      <protection/>
    </xf>
    <xf numFmtId="0" fontId="20" fillId="36" borderId="18" xfId="0" applyFont="1" applyFill="1" applyBorder="1" applyAlignment="1">
      <alignment horizontal="center" vertical="center" wrapText="1"/>
    </xf>
    <xf numFmtId="0" fontId="25" fillId="36" borderId="26" xfId="0" applyFont="1" applyFill="1" applyBorder="1" applyAlignment="1">
      <alignment vertical="center" wrapText="1"/>
    </xf>
    <xf numFmtId="164" fontId="25" fillId="0" borderId="18" xfId="61" applyFont="1" applyFill="1" applyBorder="1" applyAlignment="1" applyProtection="1">
      <alignment horizontal="center" vertical="center" wrapText="1"/>
      <protection/>
    </xf>
    <xf numFmtId="164" fontId="20" fillId="36" borderId="27" xfId="61" applyFont="1" applyFill="1" applyBorder="1" applyAlignment="1" applyProtection="1">
      <alignment horizontal="center" vertical="center" wrapText="1"/>
      <protection/>
    </xf>
    <xf numFmtId="0" fontId="25" fillId="36" borderId="28" xfId="0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vertical="center" wrapText="1"/>
    </xf>
    <xf numFmtId="164" fontId="25" fillId="0" borderId="28" xfId="61" applyFont="1" applyFill="1" applyBorder="1" applyAlignment="1" applyProtection="1">
      <alignment horizontal="center" vertical="center" wrapText="1"/>
      <protection/>
    </xf>
    <xf numFmtId="164" fontId="20" fillId="36" borderId="30" xfId="61" applyFont="1" applyFill="1" applyBorder="1" applyAlignment="1" applyProtection="1">
      <alignment horizontal="center" vertical="center" wrapText="1"/>
      <protection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31" xfId="0" applyFont="1" applyFill="1" applyBorder="1" applyAlignment="1">
      <alignment vertical="center" wrapText="1"/>
    </xf>
    <xf numFmtId="164" fontId="25" fillId="0" borderId="12" xfId="61" applyFont="1" applyFill="1" applyBorder="1" applyAlignment="1" applyProtection="1">
      <alignment horizontal="center" vertical="center" wrapText="1"/>
      <protection/>
    </xf>
    <xf numFmtId="0" fontId="25" fillId="36" borderId="32" xfId="0" applyFont="1" applyFill="1" applyBorder="1" applyAlignment="1">
      <alignment horizontal="center" vertical="center" wrapText="1"/>
    </xf>
    <xf numFmtId="0" fontId="25" fillId="36" borderId="33" xfId="0" applyFont="1" applyFill="1" applyBorder="1" applyAlignment="1">
      <alignment vertical="center" wrapText="1"/>
    </xf>
    <xf numFmtId="164" fontId="25" fillId="0" borderId="32" xfId="61" applyFont="1" applyFill="1" applyBorder="1" applyAlignment="1" applyProtection="1">
      <alignment horizontal="center" vertical="center" wrapText="1"/>
      <protection/>
    </xf>
    <xf numFmtId="164" fontId="20" fillId="36" borderId="34" xfId="61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>
      <alignment/>
    </xf>
    <xf numFmtId="0" fontId="30" fillId="0" borderId="0" xfId="0" applyFont="1" applyAlignment="1">
      <alignment horizontal="center" vertical="center"/>
    </xf>
    <xf numFmtId="165" fontId="23" fillId="0" borderId="0" xfId="0" applyNumberFormat="1" applyFont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0" xfId="61" applyFont="1" applyFill="1" applyBorder="1" applyAlignment="1" applyProtection="1">
      <alignment/>
      <protection/>
    </xf>
    <xf numFmtId="9" fontId="35" fillId="0" borderId="0" xfId="50" applyFont="1" applyFill="1" applyBorder="1" applyAlignment="1" applyProtection="1">
      <alignment/>
      <protection/>
    </xf>
    <xf numFmtId="9" fontId="36" fillId="0" borderId="0" xfId="5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20" fillId="0" borderId="25" xfId="0" applyFont="1" applyBorder="1" applyAlignment="1">
      <alignment horizontal="left" vertical="center"/>
    </xf>
    <xf numFmtId="9" fontId="20" fillId="0" borderId="24" xfId="5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/>
    </xf>
    <xf numFmtId="0" fontId="20" fillId="0" borderId="15" xfId="0" applyFont="1" applyBorder="1" applyAlignment="1">
      <alignment horizontal="left" vertical="center"/>
    </xf>
    <xf numFmtId="9" fontId="20" fillId="0" borderId="14" xfId="50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164" fontId="39" fillId="0" borderId="36" xfId="61" applyFont="1" applyFill="1" applyBorder="1" applyAlignment="1" applyProtection="1">
      <alignment vertical="center"/>
      <protection/>
    </xf>
    <xf numFmtId="9" fontId="39" fillId="0" borderId="36" xfId="50" applyFont="1" applyFill="1" applyBorder="1" applyAlignment="1" applyProtection="1">
      <alignment vertical="center"/>
      <protection/>
    </xf>
    <xf numFmtId="9" fontId="40" fillId="0" borderId="36" xfId="50" applyFont="1" applyFill="1" applyBorder="1" applyAlignment="1" applyProtection="1">
      <alignment vertical="center"/>
      <protection/>
    </xf>
    <xf numFmtId="164" fontId="39" fillId="0" borderId="15" xfId="61" applyFont="1" applyFill="1" applyBorder="1" applyAlignment="1" applyProtection="1">
      <alignment vertical="center"/>
      <protection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9" fontId="25" fillId="0" borderId="39" xfId="50" applyFont="1" applyFill="1" applyBorder="1" applyAlignment="1" applyProtection="1">
      <alignment horizontal="center" vertical="center"/>
      <protection/>
    </xf>
    <xf numFmtId="164" fontId="25" fillId="0" borderId="39" xfId="50" applyNumberFormat="1" applyFont="1" applyFill="1" applyBorder="1" applyAlignment="1" applyProtection="1">
      <alignment horizontal="center" vertical="center"/>
      <protection/>
    </xf>
    <xf numFmtId="164" fontId="25" fillId="0" borderId="40" xfId="61" applyFont="1" applyFill="1" applyBorder="1" applyAlignment="1" applyProtection="1">
      <alignment horizontal="center" vertical="center"/>
      <protection/>
    </xf>
    <xf numFmtId="0" fontId="25" fillId="0" borderId="4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164" fontId="35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164" fontId="24" fillId="0" borderId="39" xfId="61" applyFont="1" applyFill="1" applyBorder="1" applyAlignment="1" applyProtection="1">
      <alignment horizontal="center" vertical="center"/>
      <protection/>
    </xf>
    <xf numFmtId="164" fontId="24" fillId="0" borderId="40" xfId="61" applyFont="1" applyFill="1" applyBorder="1" applyAlignment="1" applyProtection="1">
      <alignment horizontal="center" vertical="center"/>
      <protection/>
    </xf>
    <xf numFmtId="9" fontId="20" fillId="0" borderId="36" xfId="5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164" fontId="20" fillId="0" borderId="15" xfId="61" applyFont="1" applyFill="1" applyBorder="1" applyAlignment="1" applyProtection="1">
      <alignment horizontal="left" vertical="center"/>
      <protection/>
    </xf>
    <xf numFmtId="9" fontId="20" fillId="0" borderId="15" xfId="50" applyFont="1" applyFill="1" applyBorder="1" applyAlignment="1" applyProtection="1">
      <alignment horizontal="left" vertical="center"/>
      <protection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164" fontId="25" fillId="0" borderId="15" xfId="61" applyFont="1" applyFill="1" applyBorder="1" applyAlignment="1" applyProtection="1">
      <alignment horizontal="center" vertical="center"/>
      <protection/>
    </xf>
    <xf numFmtId="9" fontId="25" fillId="0" borderId="15" xfId="50" applyFont="1" applyFill="1" applyBorder="1" applyAlignment="1" applyProtection="1">
      <alignment horizontal="center" vertical="center"/>
      <protection/>
    </xf>
    <xf numFmtId="9" fontId="20" fillId="0" borderId="15" xfId="5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>
      <alignment horizontal="left" vertical="center"/>
    </xf>
    <xf numFmtId="164" fontId="25" fillId="0" borderId="15" xfId="61" applyFont="1" applyFill="1" applyBorder="1" applyAlignment="1" applyProtection="1">
      <alignment horizontal="left" vertical="center"/>
      <protection/>
    </xf>
    <xf numFmtId="9" fontId="25" fillId="0" borderId="15" xfId="50" applyFont="1" applyFill="1" applyBorder="1" applyAlignment="1" applyProtection="1">
      <alignment horizontal="left" vertical="center"/>
      <protection/>
    </xf>
    <xf numFmtId="164" fontId="20" fillId="0" borderId="36" xfId="61" applyFont="1" applyFill="1" applyBorder="1" applyAlignment="1" applyProtection="1">
      <alignment horizontal="center" vertical="center"/>
      <protection/>
    </xf>
    <xf numFmtId="164" fontId="20" fillId="0" borderId="15" xfId="6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left" vertical="center"/>
    </xf>
    <xf numFmtId="164" fontId="34" fillId="0" borderId="0" xfId="61" applyFont="1" applyFill="1" applyBorder="1" applyAlignment="1" applyProtection="1">
      <alignment/>
      <protection/>
    </xf>
    <xf numFmtId="164" fontId="42" fillId="38" borderId="0" xfId="61" applyFont="1" applyFill="1" applyBorder="1" applyAlignment="1" applyProtection="1">
      <alignment/>
      <protection/>
    </xf>
    <xf numFmtId="9" fontId="42" fillId="38" borderId="0" xfId="50" applyFont="1" applyFill="1" applyBorder="1" applyAlignment="1" applyProtection="1">
      <alignment/>
      <protection/>
    </xf>
    <xf numFmtId="9" fontId="41" fillId="38" borderId="0" xfId="50" applyFont="1" applyFill="1" applyBorder="1" applyAlignment="1" applyProtection="1">
      <alignment/>
      <protection/>
    </xf>
    <xf numFmtId="0" fontId="34" fillId="38" borderId="0" xfId="0" applyFont="1" applyFill="1" applyAlignment="1">
      <alignment/>
    </xf>
    <xf numFmtId="164" fontId="38" fillId="38" borderId="0" xfId="61" applyFont="1" applyFill="1" applyBorder="1" applyAlignment="1" applyProtection="1">
      <alignment/>
      <protection/>
    </xf>
    <xf numFmtId="9" fontId="38" fillId="38" borderId="0" xfId="50" applyFont="1" applyFill="1" applyBorder="1" applyAlignment="1" applyProtection="1">
      <alignment/>
      <protection/>
    </xf>
    <xf numFmtId="164" fontId="41" fillId="38" borderId="0" xfId="61" applyFont="1" applyFill="1" applyBorder="1" applyAlignment="1" applyProtection="1">
      <alignment/>
      <protection/>
    </xf>
    <xf numFmtId="164" fontId="42" fillId="0" borderId="0" xfId="61" applyFont="1" applyFill="1" applyBorder="1" applyAlignment="1" applyProtection="1">
      <alignment/>
      <protection/>
    </xf>
    <xf numFmtId="164" fontId="36" fillId="0" borderId="0" xfId="61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165" fontId="36" fillId="0" borderId="0" xfId="0" applyNumberFormat="1" applyFont="1" applyFill="1" applyAlignment="1">
      <alignment/>
    </xf>
    <xf numFmtId="164" fontId="5" fillId="0" borderId="42" xfId="61" applyFont="1" applyFill="1" applyBorder="1" applyAlignment="1" applyProtection="1">
      <alignment/>
      <protection/>
    </xf>
    <xf numFmtId="164" fontId="37" fillId="0" borderId="42" xfId="61" applyFont="1" applyFill="1" applyBorder="1" applyAlignment="1" applyProtection="1">
      <alignment horizontal="left" vertical="top" wrapText="1"/>
      <protection/>
    </xf>
    <xf numFmtId="164" fontId="43" fillId="0" borderId="42" xfId="61" applyFont="1" applyFill="1" applyBorder="1" applyAlignment="1" applyProtection="1">
      <alignment horizontal="right" vertical="top" wrapText="1"/>
      <protection/>
    </xf>
    <xf numFmtId="0" fontId="5" fillId="0" borderId="4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39" borderId="43" xfId="0" applyFill="1" applyBorder="1" applyAlignment="1">
      <alignment horizontal="right"/>
    </xf>
    <xf numFmtId="0" fontId="79" fillId="39" borderId="44" xfId="0" applyFont="1" applyFill="1" applyBorder="1" applyAlignment="1">
      <alignment horizontal="center"/>
    </xf>
    <xf numFmtId="0" fontId="79" fillId="39" borderId="44" xfId="0" applyFont="1" applyFill="1" applyBorder="1" applyAlignment="1">
      <alignment horizontal="right"/>
    </xf>
    <xf numFmtId="0" fontId="79" fillId="39" borderId="44" xfId="0" applyFont="1" applyFill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79" fillId="39" borderId="46" xfId="0" applyFont="1" applyFill="1" applyBorder="1" applyAlignment="1">
      <alignment horizontal="center" wrapText="1"/>
    </xf>
    <xf numFmtId="0" fontId="79" fillId="39" borderId="47" xfId="0" applyFont="1" applyFill="1" applyBorder="1" applyAlignment="1">
      <alignment horizontal="center" wrapText="1"/>
    </xf>
    <xf numFmtId="0" fontId="79" fillId="39" borderId="48" xfId="0" applyFont="1" applyFill="1" applyBorder="1" applyAlignment="1">
      <alignment horizontal="center" wrapText="1"/>
    </xf>
    <xf numFmtId="0" fontId="80" fillId="0" borderId="0" xfId="0" applyFont="1" applyAlignment="1">
      <alignment/>
    </xf>
    <xf numFmtId="164" fontId="0" fillId="0" borderId="0" xfId="61" applyAlignment="1">
      <alignment horizontal="center" vertical="center"/>
    </xf>
    <xf numFmtId="170" fontId="0" fillId="0" borderId="42" xfId="61" applyNumberForma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1" fontId="30" fillId="0" borderId="42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left" vertical="center" wrapText="1"/>
    </xf>
    <xf numFmtId="164" fontId="30" fillId="0" borderId="42" xfId="61" applyFont="1" applyFill="1" applyBorder="1" applyAlignment="1" applyProtection="1">
      <alignment horizontal="center" vertical="center" wrapText="1"/>
      <protection/>
    </xf>
    <xf numFmtId="170" fontId="0" fillId="0" borderId="42" xfId="61" applyNumberForma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30" fillId="0" borderId="42" xfId="0" applyNumberFormat="1" applyFont="1" applyFill="1" applyBorder="1" applyAlignment="1">
      <alignment horizontal="center" vertical="center"/>
    </xf>
    <xf numFmtId="170" fontId="30" fillId="0" borderId="42" xfId="0" applyNumberFormat="1" applyFont="1" applyFill="1" applyBorder="1" applyAlignment="1">
      <alignment horizontal="center" vertical="center" wrapText="1"/>
    </xf>
    <xf numFmtId="170" fontId="30" fillId="0" borderId="42" xfId="0" applyNumberFormat="1" applyFont="1" applyFill="1" applyBorder="1" applyAlignment="1">
      <alignment horizontal="left" vertical="center" wrapText="1"/>
    </xf>
    <xf numFmtId="170" fontId="30" fillId="0" borderId="42" xfId="61" applyNumberFormat="1" applyFont="1" applyFill="1" applyBorder="1" applyAlignment="1" applyProtection="1">
      <alignment horizontal="center" vertical="center" wrapText="1"/>
      <protection/>
    </xf>
    <xf numFmtId="170" fontId="30" fillId="0" borderId="42" xfId="0" applyNumberFormat="1" applyFont="1" applyFill="1" applyBorder="1" applyAlignment="1">
      <alignment horizontal="center" vertical="center"/>
    </xf>
    <xf numFmtId="170" fontId="0" fillId="0" borderId="42" xfId="0" applyNumberFormat="1" applyFill="1" applyBorder="1" applyAlignment="1">
      <alignment horizontal="center"/>
    </xf>
    <xf numFmtId="170" fontId="0" fillId="0" borderId="42" xfId="0" applyNumberFormat="1" applyFont="1" applyFill="1" applyBorder="1" applyAlignment="1">
      <alignment/>
    </xf>
    <xf numFmtId="164" fontId="33" fillId="0" borderId="42" xfId="0" applyNumberFormat="1" applyFont="1" applyBorder="1" applyAlignment="1">
      <alignment vertical="center" wrapText="1"/>
    </xf>
    <xf numFmtId="170" fontId="33" fillId="0" borderId="42" xfId="0" applyNumberFormat="1" applyFont="1" applyBorder="1" applyAlignment="1">
      <alignment vertical="center" wrapText="1"/>
    </xf>
    <xf numFmtId="0" fontId="20" fillId="0" borderId="42" xfId="0" applyFont="1" applyBorder="1" applyAlignment="1">
      <alignment horizontal="left" vertical="center"/>
    </xf>
    <xf numFmtId="9" fontId="25" fillId="0" borderId="49" xfId="50" applyFont="1" applyFill="1" applyBorder="1" applyAlignment="1" applyProtection="1">
      <alignment horizontal="center" vertical="center"/>
      <protection/>
    </xf>
    <xf numFmtId="164" fontId="25" fillId="0" borderId="50" xfId="61" applyFont="1" applyFill="1" applyBorder="1" applyAlignment="1" applyProtection="1">
      <alignment horizontal="center" vertical="center"/>
      <protection/>
    </xf>
    <xf numFmtId="164" fontId="25" fillId="0" borderId="47" xfId="61" applyFont="1" applyFill="1" applyBorder="1" applyAlignment="1" applyProtection="1">
      <alignment horizontal="center" vertical="center"/>
      <protection/>
    </xf>
    <xf numFmtId="0" fontId="25" fillId="0" borderId="51" xfId="0" applyFont="1" applyBorder="1" applyAlignment="1">
      <alignment horizontal="left" vertical="center"/>
    </xf>
    <xf numFmtId="164" fontId="20" fillId="0" borderId="47" xfId="61" applyFont="1" applyFill="1" applyBorder="1" applyAlignment="1" applyProtection="1">
      <alignment horizontal="center" vertical="center"/>
      <protection/>
    </xf>
    <xf numFmtId="164" fontId="20" fillId="0" borderId="47" xfId="5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 horizontal="left" vertical="center"/>
    </xf>
    <xf numFmtId="164" fontId="20" fillId="0" borderId="52" xfId="61" applyFont="1" applyFill="1" applyBorder="1" applyAlignment="1" applyProtection="1">
      <alignment horizontal="center" vertical="center"/>
      <protection/>
    </xf>
    <xf numFmtId="164" fontId="20" fillId="0" borderId="52" xfId="50" applyNumberFormat="1" applyFont="1" applyFill="1" applyBorder="1" applyAlignment="1" applyProtection="1">
      <alignment horizontal="center" vertical="center"/>
      <protection/>
    </xf>
    <xf numFmtId="164" fontId="20" fillId="0" borderId="53" xfId="61" applyFont="1" applyFill="1" applyBorder="1" applyAlignment="1" applyProtection="1">
      <alignment horizontal="center" vertical="center"/>
      <protection/>
    </xf>
    <xf numFmtId="0" fontId="20" fillId="0" borderId="54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164" fontId="20" fillId="0" borderId="46" xfId="61" applyFont="1" applyFill="1" applyBorder="1" applyAlignment="1" applyProtection="1">
      <alignment horizontal="center" vertical="center"/>
      <protection/>
    </xf>
    <xf numFmtId="9" fontId="25" fillId="0" borderId="46" xfId="50" applyFont="1" applyFill="1" applyBorder="1" applyAlignment="1" applyProtection="1">
      <alignment horizontal="center" vertical="center"/>
      <protection/>
    </xf>
    <xf numFmtId="164" fontId="20" fillId="0" borderId="46" xfId="50" applyNumberFormat="1" applyFont="1" applyFill="1" applyBorder="1" applyAlignment="1" applyProtection="1">
      <alignment horizontal="center" vertical="center"/>
      <protection/>
    </xf>
    <xf numFmtId="164" fontId="20" fillId="0" borderId="48" xfId="61" applyFont="1" applyFill="1" applyBorder="1" applyAlignment="1" applyProtection="1">
      <alignment horizontal="center" vertical="center"/>
      <protection/>
    </xf>
    <xf numFmtId="164" fontId="20" fillId="0" borderId="44" xfId="61" applyFont="1" applyFill="1" applyBorder="1" applyAlignment="1" applyProtection="1">
      <alignment horizontal="center" vertical="center"/>
      <protection/>
    </xf>
    <xf numFmtId="164" fontId="20" fillId="0" borderId="44" xfId="50" applyNumberFormat="1" applyFont="1" applyFill="1" applyBorder="1" applyAlignment="1" applyProtection="1">
      <alignment horizontal="center" vertical="center"/>
      <protection/>
    </xf>
    <xf numFmtId="0" fontId="20" fillId="40" borderId="35" xfId="0" applyFont="1" applyFill="1" applyBorder="1" applyAlignment="1">
      <alignment vertical="center"/>
    </xf>
    <xf numFmtId="0" fontId="20" fillId="40" borderId="36" xfId="0" applyFont="1" applyFill="1" applyBorder="1" applyAlignment="1">
      <alignment vertical="center"/>
    </xf>
    <xf numFmtId="164" fontId="20" fillId="40" borderId="11" xfId="0" applyNumberFormat="1" applyFont="1" applyFill="1" applyBorder="1" applyAlignment="1">
      <alignment vertical="center"/>
    </xf>
    <xf numFmtId="9" fontId="20" fillId="40" borderId="11" xfId="50" applyFont="1" applyFill="1" applyBorder="1" applyAlignment="1" applyProtection="1">
      <alignment vertical="center"/>
      <protection/>
    </xf>
    <xf numFmtId="164" fontId="20" fillId="40" borderId="11" xfId="50" applyNumberFormat="1" applyFont="1" applyFill="1" applyBorder="1" applyAlignment="1" applyProtection="1">
      <alignment vertical="center"/>
      <protection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164" fontId="20" fillId="0" borderId="57" xfId="61" applyFont="1" applyFill="1" applyBorder="1" applyAlignment="1" applyProtection="1">
      <alignment horizontal="center" vertical="center"/>
      <protection/>
    </xf>
    <xf numFmtId="164" fontId="20" fillId="0" borderId="58" xfId="50" applyNumberFormat="1" applyFont="1" applyFill="1" applyBorder="1" applyAlignment="1" applyProtection="1">
      <alignment horizontal="center" vertical="center"/>
      <protection/>
    </xf>
    <xf numFmtId="164" fontId="20" fillId="0" borderId="59" xfId="61" applyFont="1" applyFill="1" applyBorder="1" applyAlignment="1" applyProtection="1">
      <alignment horizontal="center" vertical="center"/>
      <protection/>
    </xf>
    <xf numFmtId="164" fontId="25" fillId="0" borderId="46" xfId="61" applyFont="1" applyFill="1" applyBorder="1" applyAlignment="1" applyProtection="1">
      <alignment horizontal="center" vertical="center"/>
      <protection/>
    </xf>
    <xf numFmtId="164" fontId="25" fillId="0" borderId="46" xfId="50" applyNumberFormat="1" applyFont="1" applyFill="1" applyBorder="1" applyAlignment="1" applyProtection="1">
      <alignment horizontal="center" vertical="center"/>
      <protection/>
    </xf>
    <xf numFmtId="164" fontId="25" fillId="0" borderId="48" xfId="61" applyFont="1" applyFill="1" applyBorder="1" applyAlignment="1" applyProtection="1">
      <alignment horizontal="center" vertical="center"/>
      <protection/>
    </xf>
    <xf numFmtId="164" fontId="0" fillId="0" borderId="42" xfId="61" applyBorder="1" applyAlignment="1">
      <alignment/>
    </xf>
    <xf numFmtId="164" fontId="0" fillId="0" borderId="45" xfId="61" applyBorder="1" applyAlignment="1">
      <alignment/>
    </xf>
    <xf numFmtId="0" fontId="79" fillId="39" borderId="44" xfId="0" applyFont="1" applyFill="1" applyBorder="1" applyAlignment="1">
      <alignment horizontal="center" vertical="center" wrapText="1"/>
    </xf>
    <xf numFmtId="164" fontId="0" fillId="0" borderId="42" xfId="61" applyBorder="1" applyAlignment="1" applyProtection="1">
      <alignment/>
      <protection/>
    </xf>
    <xf numFmtId="164" fontId="0" fillId="0" borderId="45" xfId="61" applyBorder="1" applyAlignment="1" applyProtection="1">
      <alignment/>
      <protection/>
    </xf>
    <xf numFmtId="164" fontId="0" fillId="0" borderId="60" xfId="61" applyBorder="1" applyAlignment="1" applyProtection="1">
      <alignment/>
      <protection/>
    </xf>
    <xf numFmtId="164" fontId="0" fillId="0" borderId="61" xfId="61" applyBorder="1" applyAlignment="1" applyProtection="1">
      <alignment/>
      <protection/>
    </xf>
    <xf numFmtId="164" fontId="0" fillId="0" borderId="62" xfId="61" applyBorder="1" applyAlignment="1" applyProtection="1">
      <alignment/>
      <protection/>
    </xf>
    <xf numFmtId="164" fontId="0" fillId="0" borderId="63" xfId="61" applyBorder="1" applyAlignment="1" applyProtection="1">
      <alignment/>
      <protection/>
    </xf>
    <xf numFmtId="164" fontId="0" fillId="0" borderId="64" xfId="61" applyBorder="1" applyAlignment="1">
      <alignment/>
    </xf>
    <xf numFmtId="164" fontId="0" fillId="0" borderId="65" xfId="61" applyBorder="1" applyAlignment="1">
      <alignment/>
    </xf>
    <xf numFmtId="164" fontId="0" fillId="0" borderId="66" xfId="61" applyBorder="1" applyAlignment="1">
      <alignment/>
    </xf>
    <xf numFmtId="164" fontId="0" fillId="0" borderId="67" xfId="61" applyBorder="1" applyAlignment="1">
      <alignment/>
    </xf>
    <xf numFmtId="164" fontId="0" fillId="0" borderId="68" xfId="61" applyBorder="1" applyAlignment="1">
      <alignment/>
    </xf>
    <xf numFmtId="164" fontId="0" fillId="0" borderId="69" xfId="61" applyBorder="1" applyAlignment="1">
      <alignment/>
    </xf>
    <xf numFmtId="164" fontId="0" fillId="0" borderId="60" xfId="61" applyBorder="1" applyAlignment="1">
      <alignment/>
    </xf>
    <xf numFmtId="164" fontId="0" fillId="0" borderId="61" xfId="61" applyBorder="1" applyAlignment="1">
      <alignment/>
    </xf>
    <xf numFmtId="164" fontId="0" fillId="0" borderId="62" xfId="61" applyBorder="1" applyAlignment="1">
      <alignment/>
    </xf>
    <xf numFmtId="164" fontId="0" fillId="0" borderId="46" xfId="61" applyBorder="1" applyAlignment="1">
      <alignment/>
    </xf>
    <xf numFmtId="164" fontId="0" fillId="0" borderId="48" xfId="61" applyBorder="1" applyAlignment="1">
      <alignment/>
    </xf>
    <xf numFmtId="164" fontId="23" fillId="0" borderId="60" xfId="61" applyFont="1" applyBorder="1" applyAlignment="1" applyProtection="1">
      <alignment/>
      <protection/>
    </xf>
    <xf numFmtId="164" fontId="23" fillId="0" borderId="61" xfId="61" applyFont="1" applyBorder="1" applyAlignment="1" applyProtection="1">
      <alignment/>
      <protection/>
    </xf>
    <xf numFmtId="164" fontId="23" fillId="0" borderId="62" xfId="61" applyFont="1" applyBorder="1" applyAlignment="1" applyProtection="1">
      <alignment/>
      <protection/>
    </xf>
    <xf numFmtId="0" fontId="20" fillId="0" borderId="46" xfId="0" applyFont="1" applyBorder="1" applyAlignment="1">
      <alignment horizontal="left" vertical="center"/>
    </xf>
    <xf numFmtId="9" fontId="20" fillId="0" borderId="46" xfId="5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164" fontId="25" fillId="0" borderId="11" xfId="61" applyFont="1" applyFill="1" applyBorder="1" applyAlignment="1" applyProtection="1">
      <alignment horizontal="center" vertical="center"/>
      <protection/>
    </xf>
    <xf numFmtId="9" fontId="25" fillId="0" borderId="11" xfId="50" applyFont="1" applyFill="1" applyBorder="1" applyAlignment="1" applyProtection="1">
      <alignment horizontal="center" vertical="center"/>
      <protection/>
    </xf>
    <xf numFmtId="9" fontId="20" fillId="0" borderId="11" xfId="50" applyFont="1" applyFill="1" applyBorder="1" applyAlignment="1" applyProtection="1">
      <alignment horizontal="center" vertical="center"/>
      <protection/>
    </xf>
    <xf numFmtId="164" fontId="20" fillId="41" borderId="70" xfId="61" applyFont="1" applyFill="1" applyBorder="1" applyAlignment="1" applyProtection="1">
      <alignment horizontal="left" vertical="center"/>
      <protection/>
    </xf>
    <xf numFmtId="164" fontId="20" fillId="41" borderId="50" xfId="61" applyFont="1" applyFill="1" applyBorder="1" applyAlignment="1" applyProtection="1">
      <alignment horizontal="left" vertical="center"/>
      <protection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164" fontId="39" fillId="0" borderId="46" xfId="61" applyFont="1" applyFill="1" applyBorder="1" applyAlignment="1" applyProtection="1">
      <alignment vertical="center"/>
      <protection/>
    </xf>
    <xf numFmtId="9" fontId="39" fillId="0" borderId="46" xfId="50" applyFont="1" applyFill="1" applyBorder="1" applyAlignment="1" applyProtection="1">
      <alignment vertical="center"/>
      <protection/>
    </xf>
    <xf numFmtId="9" fontId="40" fillId="0" borderId="46" xfId="50" applyFont="1" applyFill="1" applyBorder="1" applyAlignment="1" applyProtection="1">
      <alignment vertical="center"/>
      <protection/>
    </xf>
    <xf numFmtId="164" fontId="39" fillId="0" borderId="48" xfId="61" applyFont="1" applyFill="1" applyBorder="1" applyAlignment="1" applyProtection="1">
      <alignment vertical="center"/>
      <protection/>
    </xf>
    <xf numFmtId="0" fontId="20" fillId="0" borderId="71" xfId="0" applyFont="1" applyBorder="1" applyAlignment="1">
      <alignment horizontal="left" vertical="center"/>
    </xf>
    <xf numFmtId="9" fontId="20" fillId="0" borderId="52" xfId="50" applyFont="1" applyFill="1" applyBorder="1" applyAlignment="1" applyProtection="1">
      <alignment horizontal="center" vertical="center"/>
      <protection/>
    </xf>
    <xf numFmtId="9" fontId="20" fillId="0" borderId="49" xfId="50" applyFont="1" applyFill="1" applyBorder="1" applyAlignment="1" applyProtection="1">
      <alignment horizontal="center" vertical="center"/>
      <protection/>
    </xf>
    <xf numFmtId="164" fontId="20" fillId="0" borderId="40" xfId="61" applyFont="1" applyFill="1" applyBorder="1" applyAlignment="1" applyProtection="1">
      <alignment horizontal="center" vertical="center"/>
      <protection/>
    </xf>
    <xf numFmtId="9" fontId="25" fillId="41" borderId="49" xfId="50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4" fontId="8" fillId="0" borderId="16" xfId="61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64" fontId="8" fillId="0" borderId="14" xfId="61" applyFont="1" applyFill="1" applyBorder="1" applyAlignment="1" applyProtection="1">
      <alignment vertical="center" wrapText="1"/>
      <protection/>
    </xf>
    <xf numFmtId="164" fontId="5" fillId="0" borderId="14" xfId="61" applyFont="1" applyFill="1" applyBorder="1" applyAlignment="1" applyProtection="1">
      <alignment vertical="center" wrapText="1"/>
      <protection/>
    </xf>
    <xf numFmtId="164" fontId="15" fillId="0" borderId="36" xfId="61" applyFont="1" applyFill="1" applyBorder="1" applyAlignment="1" applyProtection="1">
      <alignment horizontal="left" wrapText="1"/>
      <protection/>
    </xf>
    <xf numFmtId="0" fontId="16" fillId="33" borderId="16" xfId="0" applyFont="1" applyFill="1" applyBorder="1" applyAlignment="1">
      <alignment horizontal="center" vertical="center" wrapText="1"/>
    </xf>
    <xf numFmtId="0" fontId="20" fillId="35" borderId="72" xfId="0" applyFont="1" applyFill="1" applyBorder="1" applyAlignment="1">
      <alignment horizontal="center" vertical="center" wrapText="1"/>
    </xf>
    <xf numFmtId="0" fontId="20" fillId="35" borderId="73" xfId="0" applyFont="1" applyFill="1" applyBorder="1" applyAlignment="1">
      <alignment horizontal="center" vertical="center" wrapText="1"/>
    </xf>
    <xf numFmtId="0" fontId="20" fillId="36" borderId="74" xfId="0" applyFont="1" applyFill="1" applyBorder="1" applyAlignment="1">
      <alignment horizontal="center" vertical="center" wrapText="1"/>
    </xf>
    <xf numFmtId="0" fontId="32" fillId="42" borderId="42" xfId="0" applyFont="1" applyFill="1" applyBorder="1" applyAlignment="1">
      <alignment horizontal="center" vertical="center" wrapText="1"/>
    </xf>
    <xf numFmtId="170" fontId="81" fillId="0" borderId="42" xfId="61" applyNumberFormat="1" applyFont="1" applyFill="1" applyBorder="1" applyAlignment="1">
      <alignment horizontal="center" vertical="center"/>
    </xf>
    <xf numFmtId="0" fontId="23" fillId="42" borderId="42" xfId="0" applyFont="1" applyFill="1" applyBorder="1" applyAlignment="1">
      <alignment horizontal="center" wrapText="1"/>
    </xf>
    <xf numFmtId="14" fontId="33" fillId="0" borderId="42" xfId="0" applyNumberFormat="1" applyFont="1" applyBorder="1" applyAlignment="1">
      <alignment horizontal="center" vertical="center" wrapText="1"/>
    </xf>
    <xf numFmtId="0" fontId="23" fillId="42" borderId="42" xfId="0" applyFont="1" applyFill="1" applyBorder="1" applyAlignment="1">
      <alignment vertical="center" wrapText="1"/>
    </xf>
    <xf numFmtId="164" fontId="0" fillId="43" borderId="42" xfId="61" applyFill="1" applyBorder="1" applyAlignment="1">
      <alignment horizontal="center" vertical="center" wrapText="1"/>
    </xf>
    <xf numFmtId="0" fontId="31" fillId="43" borderId="42" xfId="0" applyFont="1" applyFill="1" applyBorder="1" applyAlignment="1">
      <alignment horizontal="center" vertical="center" wrapText="1"/>
    </xf>
    <xf numFmtId="0" fontId="23" fillId="43" borderId="42" xfId="0" applyFont="1" applyFill="1" applyBorder="1" applyAlignment="1">
      <alignment horizontal="center" vertical="center" wrapText="1"/>
    </xf>
    <xf numFmtId="164" fontId="23" fillId="43" borderId="42" xfId="61" applyFont="1" applyFill="1" applyBorder="1" applyAlignment="1" applyProtection="1">
      <alignment horizontal="center" vertical="center" wrapText="1"/>
      <protection/>
    </xf>
    <xf numFmtId="0" fontId="79" fillId="39" borderId="47" xfId="0" applyFont="1" applyFill="1" applyBorder="1" applyAlignment="1">
      <alignment horizontal="center"/>
    </xf>
    <xf numFmtId="0" fontId="82" fillId="0" borderId="75" xfId="0" applyFont="1" applyBorder="1" applyAlignment="1">
      <alignment horizontal="left"/>
    </xf>
    <xf numFmtId="0" fontId="79" fillId="0" borderId="54" xfId="0" applyFont="1" applyBorder="1" applyAlignment="1">
      <alignment horizontal="center"/>
    </xf>
    <xf numFmtId="0" fontId="82" fillId="0" borderId="76" xfId="0" applyFont="1" applyBorder="1" applyAlignment="1">
      <alignment horizontal="left"/>
    </xf>
    <xf numFmtId="0" fontId="83" fillId="39" borderId="47" xfId="0" applyFont="1" applyFill="1" applyBorder="1" applyAlignment="1">
      <alignment horizontal="center"/>
    </xf>
    <xf numFmtId="0" fontId="79" fillId="0" borderId="47" xfId="0" applyFont="1" applyBorder="1" applyAlignment="1">
      <alignment horizontal="center"/>
    </xf>
    <xf numFmtId="0" fontId="84" fillId="39" borderId="47" xfId="0" applyFont="1" applyFill="1" applyBorder="1" applyAlignment="1">
      <alignment horizontal="center"/>
    </xf>
    <xf numFmtId="0" fontId="82" fillId="0" borderId="77" xfId="0" applyFont="1" applyBorder="1" applyAlignment="1">
      <alignment horizontal="left"/>
    </xf>
    <xf numFmtId="0" fontId="20" fillId="40" borderId="24" xfId="0" applyFont="1" applyFill="1" applyBorder="1" applyAlignment="1">
      <alignment horizontal="left" vertical="center"/>
    </xf>
    <xf numFmtId="0" fontId="20" fillId="41" borderId="78" xfId="0" applyFont="1" applyFill="1" applyBorder="1" applyAlignment="1">
      <alignment horizontal="left" vertical="center"/>
    </xf>
    <xf numFmtId="0" fontId="20" fillId="41" borderId="79" xfId="0" applyFont="1" applyFill="1" applyBorder="1" applyAlignment="1">
      <alignment horizontal="left" vertical="center"/>
    </xf>
    <xf numFmtId="0" fontId="20" fillId="41" borderId="80" xfId="0" applyFont="1" applyFill="1" applyBorder="1" applyAlignment="1">
      <alignment horizontal="left" vertical="center"/>
    </xf>
    <xf numFmtId="164" fontId="4" fillId="0" borderId="51" xfId="61" applyFont="1" applyFill="1" applyBorder="1" applyAlignment="1" applyProtection="1">
      <alignment horizontal="center"/>
      <protection/>
    </xf>
    <xf numFmtId="164" fontId="4" fillId="0" borderId="81" xfId="61" applyFont="1" applyFill="1" applyBorder="1" applyAlignment="1" applyProtection="1">
      <alignment horizontal="center"/>
      <protection/>
    </xf>
    <xf numFmtId="164" fontId="4" fillId="0" borderId="66" xfId="61" applyFont="1" applyFill="1" applyBorder="1" applyAlignment="1" applyProtection="1">
      <alignment horizontal="center"/>
      <protection/>
    </xf>
    <xf numFmtId="164" fontId="37" fillId="0" borderId="51" xfId="61" applyFont="1" applyFill="1" applyBorder="1" applyAlignment="1" applyProtection="1">
      <alignment horizontal="center" vertical="top" wrapText="1"/>
      <protection/>
    </xf>
    <xf numFmtId="164" fontId="37" fillId="0" borderId="81" xfId="61" applyFont="1" applyFill="1" applyBorder="1" applyAlignment="1" applyProtection="1">
      <alignment horizontal="center" vertical="top" wrapText="1"/>
      <protection/>
    </xf>
    <xf numFmtId="164" fontId="37" fillId="0" borderId="66" xfId="61" applyFont="1" applyFill="1" applyBorder="1" applyAlignment="1" applyProtection="1">
      <alignment horizontal="center" vertical="top" wrapText="1"/>
      <protection/>
    </xf>
    <xf numFmtId="0" fontId="36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164" fontId="20" fillId="0" borderId="16" xfId="61" applyFont="1" applyFill="1" applyBorder="1" applyAlignment="1" applyProtection="1">
      <alignment horizontal="center" vertical="center" wrapText="1"/>
      <protection/>
    </xf>
    <xf numFmtId="0" fontId="82" fillId="0" borderId="82" xfId="0" applyFont="1" applyBorder="1" applyAlignment="1">
      <alignment horizontal="left"/>
    </xf>
    <xf numFmtId="0" fontId="82" fillId="0" borderId="81" xfId="0" applyFont="1" applyBorder="1" applyAlignment="1">
      <alignment horizontal="left"/>
    </xf>
    <xf numFmtId="0" fontId="82" fillId="0" borderId="83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9525</xdr:rowOff>
    </xdr:from>
    <xdr:to>
      <xdr:col>6</xdr:col>
      <xdr:colOff>19050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22406" r="20550"/>
        <a:stretch>
          <a:fillRect/>
        </a:stretch>
      </xdr:blipFill>
      <xdr:spPr>
        <a:xfrm>
          <a:off x="5381625" y="952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38100</xdr:rowOff>
    </xdr:from>
    <xdr:to>
      <xdr:col>5</xdr:col>
      <xdr:colOff>695325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22406" r="20550"/>
        <a:stretch>
          <a:fillRect/>
        </a:stretch>
      </xdr:blipFill>
      <xdr:spPr>
        <a:xfrm>
          <a:off x="5591175" y="38100"/>
          <a:ext cx="6096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9525</xdr:rowOff>
    </xdr:from>
    <xdr:to>
      <xdr:col>5</xdr:col>
      <xdr:colOff>714375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22406" r="20550"/>
        <a:stretch>
          <a:fillRect/>
        </a:stretch>
      </xdr:blipFill>
      <xdr:spPr>
        <a:xfrm>
          <a:off x="5810250" y="9525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showGridLines="0" zoomScale="130" zoomScaleNormal="130" zoomScalePageLayoutView="0" workbookViewId="0" topLeftCell="A1">
      <selection activeCell="B28" sqref="B28"/>
    </sheetView>
  </sheetViews>
  <sheetFormatPr defaultColWidth="9.140625" defaultRowHeight="15"/>
  <cols>
    <col min="2" max="2" width="12.00390625" style="0" customWidth="1"/>
    <col min="3" max="3" width="24.57421875" style="0" customWidth="1"/>
    <col min="4" max="6" width="13.7109375" style="1" customWidth="1"/>
    <col min="7" max="7" width="13.7109375" style="0" customWidth="1"/>
  </cols>
  <sheetData>
    <row r="2" spans="2:7" ht="21" customHeight="1">
      <c r="B2" s="290" t="s">
        <v>0</v>
      </c>
      <c r="C2" s="290"/>
      <c r="D2" s="290"/>
      <c r="E2" s="290"/>
      <c r="F2" s="290"/>
      <c r="G2" s="290"/>
    </row>
    <row r="3" spans="2:7" ht="15">
      <c r="B3" s="2"/>
      <c r="C3" s="3"/>
      <c r="D3" s="4"/>
      <c r="E3" s="5" t="s">
        <v>1</v>
      </c>
      <c r="F3" s="5" t="s">
        <v>2</v>
      </c>
      <c r="G3" s="3"/>
    </row>
    <row r="4" spans="2:7" ht="15">
      <c r="B4" s="6" t="s">
        <v>3</v>
      </c>
      <c r="C4" s="7" t="s">
        <v>4</v>
      </c>
      <c r="D4" s="8" t="s">
        <v>5</v>
      </c>
      <c r="E4" s="9" t="s">
        <v>6</v>
      </c>
      <c r="F4" s="9" t="s">
        <v>6</v>
      </c>
      <c r="G4" s="10" t="s">
        <v>7</v>
      </c>
    </row>
    <row r="5" spans="2:7" ht="15">
      <c r="B5" s="11"/>
      <c r="C5" s="12"/>
      <c r="D5" s="13"/>
      <c r="E5" s="13"/>
      <c r="F5" s="13"/>
      <c r="G5" s="12"/>
    </row>
    <row r="6" spans="2:7" ht="19.5">
      <c r="B6" s="14"/>
      <c r="C6" s="15"/>
      <c r="D6" s="16"/>
      <c r="E6" s="16"/>
      <c r="F6" s="16"/>
      <c r="G6" s="15"/>
    </row>
    <row r="7" spans="2:7" ht="15">
      <c r="B7" s="17" t="s">
        <v>8</v>
      </c>
      <c r="C7" s="12"/>
      <c r="D7" s="13"/>
      <c r="E7" s="13"/>
      <c r="F7" s="13"/>
      <c r="G7" s="12"/>
    </row>
    <row r="8" spans="2:7" ht="14.25">
      <c r="B8" s="18"/>
      <c r="C8" s="12"/>
      <c r="D8" s="13"/>
      <c r="E8" s="13"/>
      <c r="F8" s="13"/>
      <c r="G8" s="12"/>
    </row>
    <row r="9" spans="2:7" ht="15">
      <c r="B9" s="18"/>
      <c r="C9" s="17" t="s">
        <v>9</v>
      </c>
      <c r="D9" s="19">
        <v>0</v>
      </c>
      <c r="E9" s="19">
        <v>0</v>
      </c>
      <c r="F9" s="19">
        <v>0</v>
      </c>
      <c r="G9" s="12"/>
    </row>
    <row r="10" spans="2:7" s="20" customFormat="1" ht="15">
      <c r="B10" s="21"/>
      <c r="C10" s="22"/>
      <c r="D10" s="23"/>
      <c r="E10" s="23"/>
      <c r="F10" s="23"/>
      <c r="G10" s="22"/>
    </row>
    <row r="11" spans="2:7" ht="15">
      <c r="B11" s="24"/>
      <c r="C11" s="15"/>
      <c r="D11" s="16"/>
      <c r="E11" s="16"/>
      <c r="F11" s="16"/>
      <c r="G11" s="15"/>
    </row>
    <row r="12" spans="2:7" ht="30.75">
      <c r="B12" s="17" t="s">
        <v>10</v>
      </c>
      <c r="C12" s="12"/>
      <c r="D12" s="13"/>
      <c r="E12" s="13"/>
      <c r="F12" s="13"/>
      <c r="G12" s="12"/>
    </row>
    <row r="13" spans="2:7" ht="15">
      <c r="B13" s="18"/>
      <c r="C13" s="15"/>
      <c r="D13" s="16"/>
      <c r="E13" s="16"/>
      <c r="F13" s="16"/>
      <c r="G13" s="15"/>
    </row>
    <row r="14" spans="2:7" ht="15">
      <c r="B14" s="18"/>
      <c r="C14" s="17" t="s">
        <v>9</v>
      </c>
      <c r="D14" s="19">
        <v>0</v>
      </c>
      <c r="E14" s="19">
        <v>0</v>
      </c>
      <c r="F14" s="19">
        <v>0</v>
      </c>
      <c r="G14" s="12"/>
    </row>
    <row r="15" spans="2:7" s="20" customFormat="1" ht="15">
      <c r="B15" s="25"/>
      <c r="C15" s="26"/>
      <c r="D15" s="27"/>
      <c r="E15" s="27"/>
      <c r="F15" s="27"/>
      <c r="G15" s="22"/>
    </row>
    <row r="16" spans="2:7" ht="15" customHeight="1">
      <c r="B16" s="291" t="s">
        <v>11</v>
      </c>
      <c r="C16" s="15"/>
      <c r="D16" s="16"/>
      <c r="E16" s="16"/>
      <c r="F16" s="16"/>
      <c r="G16" s="15"/>
    </row>
    <row r="17" spans="2:7" ht="14.25">
      <c r="B17" s="291"/>
      <c r="C17" s="12"/>
      <c r="D17" s="13"/>
      <c r="E17" s="13"/>
      <c r="F17" s="13"/>
      <c r="G17" s="12"/>
    </row>
    <row r="18" spans="2:7" ht="14.25">
      <c r="B18" s="291"/>
      <c r="C18" s="12"/>
      <c r="D18" s="13"/>
      <c r="E18" s="13"/>
      <c r="F18" s="13"/>
      <c r="G18" s="12"/>
    </row>
    <row r="19" spans="2:7" ht="15">
      <c r="B19" s="291"/>
      <c r="C19" s="15"/>
      <c r="D19" s="16"/>
      <c r="E19" s="16"/>
      <c r="F19" s="16"/>
      <c r="G19" s="15"/>
    </row>
    <row r="20" spans="2:7" ht="15">
      <c r="B20" s="291"/>
      <c r="C20" s="17" t="s">
        <v>12</v>
      </c>
      <c r="D20" s="19">
        <v>0</v>
      </c>
      <c r="E20" s="19">
        <v>0</v>
      </c>
      <c r="F20" s="19">
        <v>0</v>
      </c>
      <c r="G20" s="12"/>
    </row>
    <row r="21" spans="2:7" ht="15">
      <c r="B21" s="11"/>
      <c r="C21" s="15"/>
      <c r="D21" s="16"/>
      <c r="E21" s="16"/>
      <c r="F21" s="16"/>
      <c r="G21" s="15"/>
    </row>
    <row r="22" spans="2:7" s="20" customFormat="1" ht="20.25">
      <c r="B22" s="28"/>
      <c r="C22" s="22"/>
      <c r="D22" s="23"/>
      <c r="E22" s="23"/>
      <c r="F22" s="23"/>
      <c r="G22" s="22"/>
    </row>
    <row r="23" spans="2:7" ht="30.75">
      <c r="B23" s="17" t="s">
        <v>13</v>
      </c>
      <c r="C23" s="12"/>
      <c r="D23" s="13"/>
      <c r="E23" s="13"/>
      <c r="F23" s="13"/>
      <c r="G23" s="12"/>
    </row>
    <row r="24" spans="2:7" ht="15">
      <c r="B24" s="18"/>
      <c r="C24" s="15"/>
      <c r="D24" s="16"/>
      <c r="E24" s="16"/>
      <c r="F24" s="16"/>
      <c r="G24" s="15"/>
    </row>
    <row r="25" spans="2:7" ht="14.25">
      <c r="B25" s="18"/>
      <c r="C25" s="12"/>
      <c r="D25" s="13"/>
      <c r="E25" s="13"/>
      <c r="F25" s="13"/>
      <c r="G25" s="12"/>
    </row>
    <row r="26" spans="2:7" ht="15">
      <c r="B26" s="18"/>
      <c r="C26" s="17" t="s">
        <v>9</v>
      </c>
      <c r="D26" s="19">
        <v>0</v>
      </c>
      <c r="E26" s="19">
        <v>0</v>
      </c>
      <c r="F26" s="19">
        <v>0</v>
      </c>
      <c r="G26" s="15"/>
    </row>
    <row r="27" spans="2:7" s="20" customFormat="1" ht="15">
      <c r="B27" s="25"/>
      <c r="C27" s="26"/>
      <c r="D27" s="27"/>
      <c r="E27" s="27"/>
      <c r="F27" s="27"/>
      <c r="G27" s="29"/>
    </row>
    <row r="28" spans="2:7" ht="14.25" customHeight="1">
      <c r="B28" s="291" t="s">
        <v>14</v>
      </c>
      <c r="C28" s="12"/>
      <c r="D28" s="13"/>
      <c r="E28" s="13"/>
      <c r="F28" s="13"/>
      <c r="G28" s="12"/>
    </row>
    <row r="29" spans="2:7" ht="15">
      <c r="B29" s="291"/>
      <c r="C29" s="15"/>
      <c r="D29" s="16"/>
      <c r="E29" s="16"/>
      <c r="F29" s="16"/>
      <c r="G29" s="15"/>
    </row>
    <row r="30" spans="2:7" ht="15">
      <c r="B30" s="291"/>
      <c r="C30" s="17" t="s">
        <v>9</v>
      </c>
      <c r="D30" s="19">
        <v>0</v>
      </c>
      <c r="E30" s="19">
        <v>0</v>
      </c>
      <c r="F30" s="19">
        <v>0</v>
      </c>
      <c r="G30" s="12"/>
    </row>
    <row r="31" spans="2:7" ht="14.25">
      <c r="B31" s="12"/>
      <c r="C31" s="12"/>
      <c r="D31" s="13"/>
      <c r="E31" s="13"/>
      <c r="F31" s="13"/>
      <c r="G31" s="12"/>
    </row>
    <row r="32" spans="2:7" ht="30" customHeight="1">
      <c r="B32" s="292"/>
      <c r="C32" s="292"/>
      <c r="D32" s="293"/>
      <c r="E32" s="294" t="s">
        <v>15</v>
      </c>
      <c r="F32" s="31"/>
      <c r="G32" s="292"/>
    </row>
    <row r="33" spans="2:7" ht="15">
      <c r="B33" s="292"/>
      <c r="C33" s="292"/>
      <c r="D33" s="293"/>
      <c r="E33" s="294"/>
      <c r="F33" s="32">
        <v>0</v>
      </c>
      <c r="G33" s="292"/>
    </row>
    <row r="34" spans="2:7" ht="14.25">
      <c r="B34" s="33"/>
      <c r="C34" s="34"/>
      <c r="D34" s="35"/>
      <c r="E34" s="35"/>
      <c r="F34" s="35"/>
      <c r="G34" s="34"/>
    </row>
    <row r="35" spans="2:7" ht="30.75">
      <c r="B35" s="30"/>
      <c r="C35" s="36" t="s">
        <v>16</v>
      </c>
      <c r="D35" s="37" t="s">
        <v>17</v>
      </c>
      <c r="E35" s="38"/>
      <c r="F35" s="38"/>
      <c r="G35" s="39"/>
    </row>
    <row r="36" spans="2:7" ht="77.25" customHeight="1">
      <c r="B36" s="287"/>
      <c r="C36" s="288" t="s">
        <v>18</v>
      </c>
      <c r="D36" s="31"/>
      <c r="E36" s="289"/>
      <c r="F36" s="289"/>
      <c r="G36" s="287"/>
    </row>
    <row r="37" spans="2:7" ht="15">
      <c r="B37" s="287"/>
      <c r="C37" s="288"/>
      <c r="D37" s="37" t="s">
        <v>17</v>
      </c>
      <c r="E37" s="289"/>
      <c r="F37" s="289"/>
      <c r="G37" s="287"/>
    </row>
    <row r="38" spans="2:7" ht="77.25" customHeight="1">
      <c r="B38" s="287"/>
      <c r="C38" s="288" t="s">
        <v>19</v>
      </c>
      <c r="D38" s="31"/>
      <c r="E38" s="289"/>
      <c r="F38" s="289"/>
      <c r="G38" s="287"/>
    </row>
    <row r="39" spans="2:7" ht="15">
      <c r="B39" s="287"/>
      <c r="C39" s="288"/>
      <c r="D39" s="37" t="s">
        <v>17</v>
      </c>
      <c r="E39" s="289"/>
      <c r="F39" s="289"/>
      <c r="G39" s="287"/>
    </row>
  </sheetData>
  <sheetProtection selectLockedCells="1" selectUnlockedCells="1"/>
  <mergeCells count="18">
    <mergeCell ref="B2:G2"/>
    <mergeCell ref="B16:B20"/>
    <mergeCell ref="B28:B30"/>
    <mergeCell ref="B32:B33"/>
    <mergeCell ref="C32:C33"/>
    <mergeCell ref="D32:D33"/>
    <mergeCell ref="E32:E33"/>
    <mergeCell ref="G32:G33"/>
    <mergeCell ref="B36:B37"/>
    <mergeCell ref="C36:C37"/>
    <mergeCell ref="E36:E37"/>
    <mergeCell ref="F36:F37"/>
    <mergeCell ref="G36:G37"/>
    <mergeCell ref="B38:B39"/>
    <mergeCell ref="C38:C39"/>
    <mergeCell ref="E38:E39"/>
    <mergeCell ref="F38:F39"/>
    <mergeCell ref="G38:G39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5">
      <selection activeCell="F6" sqref="F6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ht="14.25">
      <c r="A11" s="199">
        <v>6</v>
      </c>
      <c r="B11" s="200"/>
      <c r="C11" s="201"/>
      <c r="D11" s="202"/>
      <c r="E11" s="197"/>
      <c r="F11" s="198"/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/>
    </row>
    <row r="17" spans="1:6" ht="14.25">
      <c r="A17" s="199">
        <v>12</v>
      </c>
      <c r="B17" s="200"/>
      <c r="C17" s="201"/>
      <c r="D17" s="202"/>
      <c r="E17" s="197"/>
      <c r="F17" s="198"/>
    </row>
    <row r="18" spans="1:6" ht="14.25">
      <c r="A18" s="194">
        <v>13</v>
      </c>
      <c r="B18" s="200"/>
      <c r="C18" s="201"/>
      <c r="D18" s="202"/>
      <c r="E18" s="197"/>
      <c r="F18" s="198"/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/>
    </row>
    <row r="22" spans="1:6" ht="14.25">
      <c r="A22" s="199">
        <v>17</v>
      </c>
      <c r="B22" s="200"/>
      <c r="C22" s="201"/>
      <c r="D22" s="202"/>
      <c r="E22" s="197"/>
      <c r="F22" s="198"/>
    </row>
    <row r="23" spans="1:6" ht="14.25">
      <c r="A23" s="199">
        <v>18</v>
      </c>
      <c r="B23" s="200"/>
      <c r="C23" s="201"/>
      <c r="D23" s="202"/>
      <c r="E23" s="197"/>
      <c r="F23" s="198"/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0</v>
      </c>
    </row>
    <row r="27" spans="1:6" ht="14.25">
      <c r="A27" s="194">
        <v>22</v>
      </c>
      <c r="B27" s="200"/>
      <c r="C27" s="201"/>
      <c r="D27" s="202"/>
      <c r="E27" s="197"/>
      <c r="F27" s="198">
        <v>0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/>
    </row>
    <row r="42" spans="1:6" ht="14.25">
      <c r="A42" s="194">
        <v>4</v>
      </c>
      <c r="B42" s="200"/>
      <c r="C42" s="201"/>
      <c r="D42" s="202"/>
      <c r="E42" s="197"/>
      <c r="F42" s="198"/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/>
    </row>
    <row r="53" spans="1:6" ht="14.25">
      <c r="A53" s="199">
        <v>15</v>
      </c>
      <c r="B53" s="200"/>
      <c r="C53" s="201"/>
      <c r="D53" s="202"/>
      <c r="E53" s="197"/>
      <c r="F53" s="198"/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/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/>
    </row>
    <row r="84" spans="1:6" ht="14.25">
      <c r="A84" s="194">
        <v>13</v>
      </c>
      <c r="B84" s="207"/>
      <c r="C84" s="208"/>
      <c r="D84" s="209"/>
      <c r="E84" s="205"/>
      <c r="F84" s="206"/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2">
      <selection activeCell="F6" sqref="F6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ht="14.25">
      <c r="A11" s="199">
        <v>6</v>
      </c>
      <c r="B11" s="200"/>
      <c r="C11" s="201"/>
      <c r="D11" s="202"/>
      <c r="E11" s="197"/>
      <c r="F11" s="198"/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/>
    </row>
    <row r="17" spans="1:6" ht="14.25">
      <c r="A17" s="199">
        <v>12</v>
      </c>
      <c r="B17" s="200"/>
      <c r="C17" s="201"/>
      <c r="D17" s="202"/>
      <c r="E17" s="197"/>
      <c r="F17" s="198"/>
    </row>
    <row r="18" spans="1:6" ht="14.25">
      <c r="A18" s="194">
        <v>13</v>
      </c>
      <c r="B18" s="200"/>
      <c r="C18" s="201"/>
      <c r="D18" s="202"/>
      <c r="E18" s="197"/>
      <c r="F18" s="198"/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/>
    </row>
    <row r="22" spans="1:6" ht="14.25">
      <c r="A22" s="199">
        <v>17</v>
      </c>
      <c r="B22" s="200"/>
      <c r="C22" s="201"/>
      <c r="D22" s="202"/>
      <c r="E22" s="197"/>
      <c r="F22" s="198"/>
    </row>
    <row r="23" spans="1:6" ht="14.25">
      <c r="A23" s="199">
        <v>18</v>
      </c>
      <c r="B23" s="200"/>
      <c r="C23" s="201"/>
      <c r="D23" s="202"/>
      <c r="E23" s="197"/>
      <c r="F23" s="198"/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0</v>
      </c>
    </row>
    <row r="27" spans="1:6" ht="14.25">
      <c r="A27" s="194">
        <v>22</v>
      </c>
      <c r="B27" s="200"/>
      <c r="C27" s="201"/>
      <c r="D27" s="202"/>
      <c r="E27" s="197"/>
      <c r="F27" s="198">
        <v>0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/>
    </row>
    <row r="42" spans="1:6" ht="14.25">
      <c r="A42" s="194">
        <v>4</v>
      </c>
      <c r="B42" s="200"/>
      <c r="C42" s="201"/>
      <c r="D42" s="202"/>
      <c r="E42" s="197"/>
      <c r="F42" s="198"/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/>
    </row>
    <row r="53" spans="1:6" ht="14.25">
      <c r="A53" s="199">
        <v>15</v>
      </c>
      <c r="B53" s="200"/>
      <c r="C53" s="201"/>
      <c r="D53" s="202"/>
      <c r="E53" s="197"/>
      <c r="F53" s="198"/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/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/>
    </row>
    <row r="84" spans="1:6" ht="14.25">
      <c r="A84" s="194">
        <v>13</v>
      </c>
      <c r="B84" s="207"/>
      <c r="C84" s="208"/>
      <c r="D84" s="209"/>
      <c r="E84" s="205"/>
      <c r="F84" s="206"/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2">
      <selection activeCell="F6" sqref="F6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ht="14.25">
      <c r="A11" s="199">
        <v>6</v>
      </c>
      <c r="B11" s="200"/>
      <c r="C11" s="201"/>
      <c r="D11" s="202"/>
      <c r="E11" s="197"/>
      <c r="F11" s="198"/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/>
    </row>
    <row r="17" spans="1:6" ht="14.25">
      <c r="A17" s="199">
        <v>12</v>
      </c>
      <c r="B17" s="200"/>
      <c r="C17" s="201"/>
      <c r="D17" s="202"/>
      <c r="E17" s="197"/>
      <c r="F17" s="198"/>
    </row>
    <row r="18" spans="1:6" ht="14.25">
      <c r="A18" s="194">
        <v>13</v>
      </c>
      <c r="B18" s="200"/>
      <c r="C18" s="201"/>
      <c r="D18" s="202"/>
      <c r="E18" s="197"/>
      <c r="F18" s="198"/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/>
    </row>
    <row r="22" spans="1:6" ht="14.25">
      <c r="A22" s="199">
        <v>17</v>
      </c>
      <c r="B22" s="200"/>
      <c r="C22" s="201"/>
      <c r="D22" s="202"/>
      <c r="E22" s="197"/>
      <c r="F22" s="198"/>
    </row>
    <row r="23" spans="1:6" ht="14.25">
      <c r="A23" s="199">
        <v>18</v>
      </c>
      <c r="B23" s="200"/>
      <c r="C23" s="201"/>
      <c r="D23" s="202"/>
      <c r="E23" s="197"/>
      <c r="F23" s="198"/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0</v>
      </c>
    </row>
    <row r="27" spans="1:6" ht="14.25">
      <c r="A27" s="194">
        <v>22</v>
      </c>
      <c r="B27" s="200"/>
      <c r="C27" s="201"/>
      <c r="D27" s="202"/>
      <c r="E27" s="197"/>
      <c r="F27" s="198">
        <v>0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/>
    </row>
    <row r="42" spans="1:6" ht="14.25">
      <c r="A42" s="194">
        <v>4</v>
      </c>
      <c r="B42" s="200"/>
      <c r="C42" s="201"/>
      <c r="D42" s="202"/>
      <c r="E42" s="197"/>
      <c r="F42" s="198"/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/>
    </row>
    <row r="53" spans="1:6" ht="14.25">
      <c r="A53" s="199">
        <v>15</v>
      </c>
      <c r="B53" s="200"/>
      <c r="C53" s="201"/>
      <c r="D53" s="202"/>
      <c r="E53" s="197"/>
      <c r="F53" s="198"/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/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/>
    </row>
    <row r="84" spans="1:6" ht="14.25">
      <c r="A84" s="194">
        <v>13</v>
      </c>
      <c r="B84" s="207"/>
      <c r="C84" s="208"/>
      <c r="D84" s="209"/>
      <c r="E84" s="205"/>
      <c r="F84" s="206"/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5">
      <selection activeCell="F6" sqref="F6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ht="14.25">
      <c r="A11" s="199">
        <v>6</v>
      </c>
      <c r="B11" s="200"/>
      <c r="C11" s="201"/>
      <c r="D11" s="202"/>
      <c r="E11" s="197"/>
      <c r="F11" s="198"/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/>
    </row>
    <row r="17" spans="1:6" ht="14.25">
      <c r="A17" s="199">
        <v>12</v>
      </c>
      <c r="B17" s="200"/>
      <c r="C17" s="201"/>
      <c r="D17" s="202"/>
      <c r="E17" s="197"/>
      <c r="F17" s="198"/>
    </row>
    <row r="18" spans="1:6" ht="14.25">
      <c r="A18" s="194">
        <v>13</v>
      </c>
      <c r="B18" s="200"/>
      <c r="C18" s="201"/>
      <c r="D18" s="202"/>
      <c r="E18" s="197"/>
      <c r="F18" s="198"/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/>
    </row>
    <row r="22" spans="1:6" ht="14.25">
      <c r="A22" s="199">
        <v>17</v>
      </c>
      <c r="B22" s="200"/>
      <c r="C22" s="201"/>
      <c r="D22" s="202"/>
      <c r="E22" s="197"/>
      <c r="F22" s="198"/>
    </row>
    <row r="23" spans="1:6" ht="14.25">
      <c r="A23" s="199">
        <v>18</v>
      </c>
      <c r="B23" s="200"/>
      <c r="C23" s="201"/>
      <c r="D23" s="202"/>
      <c r="E23" s="197"/>
      <c r="F23" s="198"/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0</v>
      </c>
    </row>
    <row r="27" spans="1:6" ht="14.25">
      <c r="A27" s="194">
        <v>22</v>
      </c>
      <c r="B27" s="200"/>
      <c r="C27" s="201"/>
      <c r="D27" s="202"/>
      <c r="E27" s="197"/>
      <c r="F27" s="198">
        <v>0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/>
    </row>
    <row r="42" spans="1:6" ht="14.25">
      <c r="A42" s="194">
        <v>4</v>
      </c>
      <c r="B42" s="200"/>
      <c r="C42" s="201"/>
      <c r="D42" s="202"/>
      <c r="E42" s="197"/>
      <c r="F42" s="198"/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/>
    </row>
    <row r="53" spans="1:6" ht="14.25">
      <c r="A53" s="199">
        <v>15</v>
      </c>
      <c r="B53" s="200"/>
      <c r="C53" s="201"/>
      <c r="D53" s="202"/>
      <c r="E53" s="197"/>
      <c r="F53" s="198"/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/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/>
    </row>
    <row r="84" spans="1:6" ht="14.25">
      <c r="A84" s="194">
        <v>13</v>
      </c>
      <c r="B84" s="207"/>
      <c r="C84" s="208"/>
      <c r="D84" s="209"/>
      <c r="E84" s="205"/>
      <c r="F84" s="206"/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5">
      <selection activeCell="F7" sqref="F7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ht="14.25">
      <c r="A11" s="199">
        <v>6</v>
      </c>
      <c r="B11" s="200"/>
      <c r="C11" s="201"/>
      <c r="D11" s="202"/>
      <c r="E11" s="197"/>
      <c r="F11" s="198"/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/>
    </row>
    <row r="17" spans="1:6" ht="14.25">
      <c r="A17" s="199">
        <v>12</v>
      </c>
      <c r="B17" s="200"/>
      <c r="C17" s="201"/>
      <c r="D17" s="202"/>
      <c r="E17" s="197"/>
      <c r="F17" s="198"/>
    </row>
    <row r="18" spans="1:6" ht="14.25">
      <c r="A18" s="194">
        <v>13</v>
      </c>
      <c r="B18" s="200"/>
      <c r="C18" s="201"/>
      <c r="D18" s="202"/>
      <c r="E18" s="197"/>
      <c r="F18" s="198"/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/>
    </row>
    <row r="22" spans="1:6" ht="14.25">
      <c r="A22" s="199">
        <v>17</v>
      </c>
      <c r="B22" s="200"/>
      <c r="C22" s="201"/>
      <c r="D22" s="202"/>
      <c r="E22" s="197"/>
      <c r="F22" s="198"/>
    </row>
    <row r="23" spans="1:6" ht="14.25">
      <c r="A23" s="199">
        <v>18</v>
      </c>
      <c r="B23" s="200"/>
      <c r="C23" s="201"/>
      <c r="D23" s="202"/>
      <c r="E23" s="197"/>
      <c r="F23" s="198"/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0</v>
      </c>
    </row>
    <row r="27" spans="1:6" ht="14.25">
      <c r="A27" s="194">
        <v>22</v>
      </c>
      <c r="B27" s="200"/>
      <c r="C27" s="201"/>
      <c r="D27" s="202"/>
      <c r="E27" s="197"/>
      <c r="F27" s="198">
        <v>0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/>
    </row>
    <row r="42" spans="1:6" ht="14.25">
      <c r="A42" s="194">
        <v>4</v>
      </c>
      <c r="B42" s="200"/>
      <c r="C42" s="201"/>
      <c r="D42" s="202"/>
      <c r="E42" s="197"/>
      <c r="F42" s="198"/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/>
    </row>
    <row r="53" spans="1:6" ht="14.25">
      <c r="A53" s="199">
        <v>15</v>
      </c>
      <c r="B53" s="200"/>
      <c r="C53" s="201"/>
      <c r="D53" s="202"/>
      <c r="E53" s="197"/>
      <c r="F53" s="198"/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/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/>
    </row>
    <row r="84" spans="1:6" ht="14.25">
      <c r="A84" s="194">
        <v>13</v>
      </c>
      <c r="B84" s="207"/>
      <c r="C84" s="208"/>
      <c r="D84" s="209"/>
      <c r="E84" s="205"/>
      <c r="F84" s="206"/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3">
      <selection activeCell="F6" sqref="F6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ht="14.25">
      <c r="A11" s="199">
        <v>6</v>
      </c>
      <c r="B11" s="200"/>
      <c r="C11" s="201"/>
      <c r="D11" s="202"/>
      <c r="E11" s="197"/>
      <c r="F11" s="198"/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/>
    </row>
    <row r="17" spans="1:6" ht="14.25">
      <c r="A17" s="199">
        <v>12</v>
      </c>
      <c r="B17" s="200"/>
      <c r="C17" s="201"/>
      <c r="D17" s="202"/>
      <c r="E17" s="197"/>
      <c r="F17" s="198"/>
    </row>
    <row r="18" spans="1:6" ht="14.25">
      <c r="A18" s="194">
        <v>13</v>
      </c>
      <c r="B18" s="200"/>
      <c r="C18" s="201"/>
      <c r="D18" s="202"/>
      <c r="E18" s="197"/>
      <c r="F18" s="198"/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/>
    </row>
    <row r="22" spans="1:6" ht="14.25">
      <c r="A22" s="199">
        <v>17</v>
      </c>
      <c r="B22" s="200"/>
      <c r="C22" s="201"/>
      <c r="D22" s="202"/>
      <c r="E22" s="197"/>
      <c r="F22" s="198"/>
    </row>
    <row r="23" spans="1:6" ht="14.25">
      <c r="A23" s="199">
        <v>18</v>
      </c>
      <c r="B23" s="200"/>
      <c r="C23" s="201"/>
      <c r="D23" s="202"/>
      <c r="E23" s="197"/>
      <c r="F23" s="198"/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0</v>
      </c>
    </row>
    <row r="27" spans="1:6" ht="14.25">
      <c r="A27" s="194">
        <v>22</v>
      </c>
      <c r="B27" s="200"/>
      <c r="C27" s="201"/>
      <c r="D27" s="202"/>
      <c r="E27" s="197"/>
      <c r="F27" s="198">
        <v>0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/>
    </row>
    <row r="42" spans="1:6" ht="14.25">
      <c r="A42" s="194">
        <v>4</v>
      </c>
      <c r="B42" s="200"/>
      <c r="C42" s="201"/>
      <c r="D42" s="202"/>
      <c r="E42" s="197"/>
      <c r="F42" s="198"/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/>
    </row>
    <row r="53" spans="1:6" ht="14.25">
      <c r="A53" s="199">
        <v>15</v>
      </c>
      <c r="B53" s="200"/>
      <c r="C53" s="201"/>
      <c r="D53" s="202"/>
      <c r="E53" s="197"/>
      <c r="F53" s="198"/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/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/>
    </row>
    <row r="84" spans="1:6" ht="14.25">
      <c r="A84" s="194">
        <v>13</v>
      </c>
      <c r="B84" s="207"/>
      <c r="C84" s="208"/>
      <c r="D84" s="209"/>
      <c r="E84" s="205"/>
      <c r="F84" s="206"/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86">
      <selection activeCell="F103" sqref="F103"/>
    </sheetView>
  </sheetViews>
  <sheetFormatPr defaultColWidth="9.140625" defaultRowHeight="15"/>
  <cols>
    <col min="1" max="1" width="10.7109375" style="193" customWidth="1"/>
    <col min="2" max="2" width="11.7109375" style="114" customWidth="1"/>
    <col min="3" max="3" width="24.7109375" style="40" customWidth="1"/>
    <col min="4" max="4" width="51.7109375" style="0" customWidth="1"/>
    <col min="5" max="5" width="43.7109375" style="0" customWidth="1"/>
    <col min="6" max="6" width="12.7109375" style="0" customWidth="1"/>
    <col min="7" max="7" width="14.421875" style="0" customWidth="1"/>
  </cols>
  <sheetData>
    <row r="1" spans="1:6" ht="14.25" customHeight="1">
      <c r="A1" s="304" t="s">
        <v>169</v>
      </c>
      <c r="B1" s="304"/>
      <c r="C1" s="304"/>
      <c r="D1" s="304" t="s">
        <v>171</v>
      </c>
      <c r="E1" s="304"/>
      <c r="F1" s="304"/>
    </row>
    <row r="2" spans="1:6" ht="14.25" customHeight="1">
      <c r="A2" s="304" t="s">
        <v>170</v>
      </c>
      <c r="B2" s="304"/>
      <c r="C2" s="304"/>
      <c r="D2" s="304" t="s">
        <v>172</v>
      </c>
      <c r="E2" s="304"/>
      <c r="F2" s="304"/>
    </row>
    <row r="3" spans="1:6" ht="14.25" customHeight="1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7" ht="15" customHeight="1">
      <c r="A5" s="300" t="s">
        <v>177</v>
      </c>
      <c r="B5" s="300"/>
      <c r="C5" s="300"/>
      <c r="D5" s="300"/>
      <c r="E5" s="300"/>
      <c r="F5" s="300"/>
      <c r="G5" s="115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s="116" customFormat="1" ht="14.25">
      <c r="A11" s="199">
        <v>6</v>
      </c>
      <c r="B11" s="200"/>
      <c r="C11" s="201"/>
      <c r="D11" s="202"/>
      <c r="E11" s="197"/>
      <c r="F11" s="198"/>
    </row>
    <row r="12" spans="1:6" s="116" customFormat="1" ht="14.25">
      <c r="A12" s="194">
        <v>7</v>
      </c>
      <c r="B12" s="200"/>
      <c r="C12" s="201"/>
      <c r="D12" s="202"/>
      <c r="E12" s="197"/>
      <c r="F12" s="198"/>
    </row>
    <row r="13" spans="1:6" s="116" customFormat="1" ht="14.25">
      <c r="A13" s="199">
        <v>8</v>
      </c>
      <c r="B13" s="200"/>
      <c r="C13" s="201"/>
      <c r="D13" s="202"/>
      <c r="E13" s="197"/>
      <c r="F13" s="198"/>
    </row>
    <row r="14" spans="1:6" s="116" customFormat="1" ht="14.25">
      <c r="A14" s="199">
        <v>9</v>
      </c>
      <c r="B14" s="200"/>
      <c r="C14" s="201"/>
      <c r="D14" s="202"/>
      <c r="E14" s="197"/>
      <c r="F14" s="198"/>
    </row>
    <row r="15" spans="1:6" s="116" customFormat="1" ht="14.25">
      <c r="A15" s="194">
        <v>10</v>
      </c>
      <c r="B15" s="200"/>
      <c r="C15" s="201"/>
      <c r="D15" s="202"/>
      <c r="E15" s="197"/>
      <c r="F15" s="198"/>
    </row>
    <row r="16" spans="1:6" s="116" customFormat="1" ht="14.25">
      <c r="A16" s="199">
        <v>11</v>
      </c>
      <c r="B16" s="200"/>
      <c r="C16" s="201"/>
      <c r="D16" s="202"/>
      <c r="E16" s="197"/>
      <c r="F16" s="198"/>
    </row>
    <row r="17" spans="1:6" s="116" customFormat="1" ht="14.25">
      <c r="A17" s="199">
        <v>12</v>
      </c>
      <c r="B17" s="200"/>
      <c r="C17" s="201"/>
      <c r="D17" s="202"/>
      <c r="E17" s="197"/>
      <c r="F17" s="198"/>
    </row>
    <row r="18" spans="1:6" s="116" customFormat="1" ht="14.25">
      <c r="A18" s="194">
        <v>13</v>
      </c>
      <c r="B18" s="200"/>
      <c r="C18" s="201"/>
      <c r="D18" s="202"/>
      <c r="E18" s="197"/>
      <c r="F18" s="198"/>
    </row>
    <row r="19" spans="1:6" s="116" customFormat="1" ht="14.25">
      <c r="A19" s="199">
        <v>14</v>
      </c>
      <c r="B19" s="200"/>
      <c r="C19" s="201"/>
      <c r="D19" s="202"/>
      <c r="E19" s="197"/>
      <c r="F19" s="198"/>
    </row>
    <row r="20" spans="1:6" s="116" customFormat="1" ht="14.25">
      <c r="A20" s="199">
        <v>15</v>
      </c>
      <c r="B20" s="200"/>
      <c r="C20" s="201"/>
      <c r="D20" s="202"/>
      <c r="E20" s="197"/>
      <c r="F20" s="198"/>
    </row>
    <row r="21" spans="1:6" s="116" customFormat="1" ht="14.25">
      <c r="A21" s="194">
        <v>16</v>
      </c>
      <c r="B21" s="200"/>
      <c r="C21" s="201"/>
      <c r="D21" s="202"/>
      <c r="E21" s="197"/>
      <c r="F21" s="198"/>
    </row>
    <row r="22" spans="1:6" s="116" customFormat="1" ht="14.25">
      <c r="A22" s="199">
        <v>17</v>
      </c>
      <c r="B22" s="200"/>
      <c r="C22" s="201"/>
      <c r="D22" s="202"/>
      <c r="E22" s="197"/>
      <c r="F22" s="198"/>
    </row>
    <row r="23" spans="1:6" s="116" customFormat="1" ht="14.25">
      <c r="A23" s="199">
        <v>18</v>
      </c>
      <c r="B23" s="200"/>
      <c r="C23" s="201"/>
      <c r="D23" s="202"/>
      <c r="E23" s="197"/>
      <c r="F23" s="198"/>
    </row>
    <row r="24" spans="1:6" s="116" customFormat="1" ht="14.25">
      <c r="A24" s="194">
        <v>19</v>
      </c>
      <c r="B24" s="200"/>
      <c r="C24" s="201"/>
      <c r="D24" s="202"/>
      <c r="E24" s="197"/>
      <c r="F24" s="198"/>
    </row>
    <row r="25" spans="1:6" s="116" customFormat="1" ht="14.25">
      <c r="A25" s="199">
        <v>20</v>
      </c>
      <c r="B25" s="200"/>
      <c r="C25" s="201"/>
      <c r="D25" s="202"/>
      <c r="E25" s="197"/>
      <c r="F25" s="198">
        <v>0</v>
      </c>
    </row>
    <row r="26" spans="1:6" s="116" customFormat="1" ht="14.25">
      <c r="A26" s="199">
        <v>21</v>
      </c>
      <c r="B26" s="200"/>
      <c r="C26" s="201"/>
      <c r="D26" s="202"/>
      <c r="E26" s="197"/>
      <c r="F26" s="198">
        <v>0</v>
      </c>
    </row>
    <row r="27" spans="1:6" s="116" customFormat="1" ht="14.25">
      <c r="A27" s="194">
        <v>22</v>
      </c>
      <c r="B27" s="200"/>
      <c r="C27" s="201"/>
      <c r="D27" s="202"/>
      <c r="E27" s="197"/>
      <c r="F27" s="198">
        <v>0</v>
      </c>
    </row>
    <row r="28" spans="1:6" s="116" customFormat="1" ht="14.25">
      <c r="A28" s="199">
        <v>23</v>
      </c>
      <c r="B28" s="200"/>
      <c r="C28" s="201"/>
      <c r="D28" s="202"/>
      <c r="E28" s="197"/>
      <c r="F28" s="198"/>
    </row>
    <row r="29" spans="1:6" s="116" customFormat="1" ht="14.25">
      <c r="A29" s="199">
        <v>24</v>
      </c>
      <c r="B29" s="200"/>
      <c r="C29" s="201"/>
      <c r="D29" s="202"/>
      <c r="E29" s="197"/>
      <c r="F29" s="198"/>
    </row>
    <row r="30" spans="1:6" s="116" customFormat="1" ht="14.25">
      <c r="A30" s="194">
        <v>25</v>
      </c>
      <c r="B30" s="200"/>
      <c r="C30" s="201"/>
      <c r="D30" s="202"/>
      <c r="E30" s="197"/>
      <c r="F30" s="198"/>
    </row>
    <row r="31" spans="1:6" s="116" customFormat="1" ht="14.25">
      <c r="A31" s="199">
        <v>26</v>
      </c>
      <c r="B31" s="200"/>
      <c r="C31" s="201"/>
      <c r="D31" s="202"/>
      <c r="E31" s="197"/>
      <c r="F31" s="198"/>
    </row>
    <row r="32" spans="1:6" s="116" customFormat="1" ht="14.25">
      <c r="A32" s="199">
        <v>27</v>
      </c>
      <c r="B32" s="200"/>
      <c r="C32" s="201"/>
      <c r="D32" s="202"/>
      <c r="E32" s="197"/>
      <c r="F32" s="198"/>
    </row>
    <row r="33" spans="1:6" s="116" customFormat="1" ht="14.25">
      <c r="A33" s="194">
        <v>28</v>
      </c>
      <c r="B33" s="200"/>
      <c r="C33" s="201"/>
      <c r="D33" s="202"/>
      <c r="E33" s="197"/>
      <c r="F33" s="198"/>
    </row>
    <row r="34" spans="1:6" s="116" customFormat="1" ht="14.25">
      <c r="A34" s="199">
        <v>29</v>
      </c>
      <c r="B34" s="200"/>
      <c r="C34" s="201"/>
      <c r="D34" s="202"/>
      <c r="E34" s="197"/>
      <c r="F34" s="198"/>
    </row>
    <row r="35" spans="1:6" s="116" customFormat="1" ht="14.25">
      <c r="A35" s="194">
        <v>30</v>
      </c>
      <c r="B35" s="200"/>
      <c r="C35" s="201"/>
      <c r="D35" s="202"/>
      <c r="E35" s="197"/>
      <c r="F35" s="198"/>
    </row>
    <row r="36" spans="1:6" s="116" customFormat="1" ht="14.25">
      <c r="A36" s="199">
        <v>31</v>
      </c>
      <c r="B36" s="200"/>
      <c r="C36" s="201"/>
      <c r="D36" s="202"/>
      <c r="E36" s="197"/>
      <c r="F36" s="198"/>
    </row>
    <row r="37" spans="1:6" s="116" customFormat="1" ht="14.25">
      <c r="A37" s="301" t="s">
        <v>180</v>
      </c>
      <c r="B37" s="301"/>
      <c r="C37" s="301"/>
      <c r="D37" s="301"/>
      <c r="E37" s="301"/>
      <c r="F37" s="198">
        <f>SUM(F6:F36)</f>
        <v>0</v>
      </c>
    </row>
    <row r="38" spans="1:6" ht="15" customHeight="1">
      <c r="A38" s="302" t="s">
        <v>178</v>
      </c>
      <c r="B38" s="302"/>
      <c r="C38" s="302"/>
      <c r="D38" s="302"/>
      <c r="E38" s="302"/>
      <c r="F38" s="302"/>
    </row>
    <row r="39" spans="1:6" ht="15" customHeight="1">
      <c r="A39" s="194">
        <v>1</v>
      </c>
      <c r="B39" s="195"/>
      <c r="C39" s="196"/>
      <c r="D39" s="197"/>
      <c r="E39" s="197"/>
      <c r="F39" s="198"/>
    </row>
    <row r="40" spans="1:6" ht="15" customHeight="1">
      <c r="A40" s="199">
        <v>2</v>
      </c>
      <c r="B40" s="200"/>
      <c r="C40" s="201"/>
      <c r="D40" s="202"/>
      <c r="E40" s="197"/>
      <c r="F40" s="198"/>
    </row>
    <row r="41" spans="1:6" ht="15" customHeight="1">
      <c r="A41" s="199">
        <v>3</v>
      </c>
      <c r="B41" s="203"/>
      <c r="C41" s="201"/>
      <c r="D41" s="202"/>
      <c r="E41" s="197"/>
      <c r="F41" s="198"/>
    </row>
    <row r="42" spans="1:6" ht="15" customHeight="1">
      <c r="A42" s="194">
        <v>4</v>
      </c>
      <c r="B42" s="200"/>
      <c r="C42" s="201"/>
      <c r="D42" s="202"/>
      <c r="E42" s="197"/>
      <c r="F42" s="198"/>
    </row>
    <row r="43" spans="1:6" ht="15" customHeight="1">
      <c r="A43" s="199">
        <v>5</v>
      </c>
      <c r="B43" s="200"/>
      <c r="C43" s="201"/>
      <c r="D43" s="202"/>
      <c r="E43" s="197"/>
      <c r="F43" s="198"/>
    </row>
    <row r="44" spans="1:6" ht="15" customHeight="1">
      <c r="A44" s="199">
        <v>6</v>
      </c>
      <c r="B44" s="200"/>
      <c r="C44" s="201"/>
      <c r="D44" s="202"/>
      <c r="E44" s="197"/>
      <c r="F44" s="198"/>
    </row>
    <row r="45" spans="1:6" ht="15" customHeight="1">
      <c r="A45" s="194">
        <v>7</v>
      </c>
      <c r="B45" s="200"/>
      <c r="C45" s="201"/>
      <c r="D45" s="202"/>
      <c r="E45" s="197"/>
      <c r="F45" s="198"/>
    </row>
    <row r="46" spans="1:6" ht="15" customHeight="1">
      <c r="A46" s="199">
        <v>8</v>
      </c>
      <c r="B46" s="200"/>
      <c r="C46" s="201"/>
      <c r="D46" s="202"/>
      <c r="E46" s="197"/>
      <c r="F46" s="198"/>
    </row>
    <row r="47" spans="1:6" ht="15" customHeight="1">
      <c r="A47" s="199">
        <v>9</v>
      </c>
      <c r="B47" s="200"/>
      <c r="C47" s="201"/>
      <c r="D47" s="202"/>
      <c r="E47" s="197"/>
      <c r="F47" s="198"/>
    </row>
    <row r="48" spans="1:6" ht="15" customHeight="1">
      <c r="A48" s="194">
        <v>10</v>
      </c>
      <c r="B48" s="200"/>
      <c r="C48" s="201"/>
      <c r="D48" s="202"/>
      <c r="E48" s="197"/>
      <c r="F48" s="198"/>
    </row>
    <row r="49" spans="1:6" ht="15" customHeight="1">
      <c r="A49" s="199">
        <v>11</v>
      </c>
      <c r="B49" s="200"/>
      <c r="C49" s="201"/>
      <c r="D49" s="202"/>
      <c r="E49" s="197"/>
      <c r="F49" s="198"/>
    </row>
    <row r="50" spans="1:6" ht="15" customHeight="1">
      <c r="A50" s="199">
        <v>12</v>
      </c>
      <c r="B50" s="200"/>
      <c r="C50" s="201"/>
      <c r="D50" s="202"/>
      <c r="E50" s="197"/>
      <c r="F50" s="198"/>
    </row>
    <row r="51" spans="1:6" ht="15" customHeight="1">
      <c r="A51" s="194">
        <v>13</v>
      </c>
      <c r="B51" s="200"/>
      <c r="C51" s="201"/>
      <c r="D51" s="202"/>
      <c r="E51" s="197"/>
      <c r="F51" s="198"/>
    </row>
    <row r="52" spans="1:6" ht="15" customHeight="1">
      <c r="A52" s="199">
        <v>14</v>
      </c>
      <c r="B52" s="200"/>
      <c r="C52" s="201"/>
      <c r="D52" s="202"/>
      <c r="E52" s="197"/>
      <c r="F52" s="198"/>
    </row>
    <row r="53" spans="1:6" ht="15" customHeight="1">
      <c r="A53" s="199">
        <v>15</v>
      </c>
      <c r="B53" s="200"/>
      <c r="C53" s="201"/>
      <c r="D53" s="202"/>
      <c r="E53" s="197"/>
      <c r="F53" s="198"/>
    </row>
    <row r="54" spans="1:6" ht="15" customHeight="1">
      <c r="A54" s="194">
        <v>16</v>
      </c>
      <c r="B54" s="200"/>
      <c r="C54" s="201"/>
      <c r="D54" s="202"/>
      <c r="E54" s="197"/>
      <c r="F54" s="198"/>
    </row>
    <row r="55" spans="1:6" ht="15" customHeight="1">
      <c r="A55" s="199">
        <v>17</v>
      </c>
      <c r="B55" s="200"/>
      <c r="C55" s="201"/>
      <c r="D55" s="202"/>
      <c r="E55" s="197"/>
      <c r="F55" s="198"/>
    </row>
    <row r="56" spans="1:6" ht="15" customHeight="1">
      <c r="A56" s="199">
        <v>18</v>
      </c>
      <c r="B56" s="200"/>
      <c r="C56" s="201"/>
      <c r="D56" s="202"/>
      <c r="E56" s="197"/>
      <c r="F56" s="198"/>
    </row>
    <row r="57" spans="1:6" ht="15" customHeight="1">
      <c r="A57" s="194">
        <v>19</v>
      </c>
      <c r="B57" s="200"/>
      <c r="C57" s="201"/>
      <c r="D57" s="202"/>
      <c r="E57" s="197"/>
      <c r="F57" s="198"/>
    </row>
    <row r="58" spans="1:6" ht="15" customHeight="1">
      <c r="A58" s="199">
        <v>20</v>
      </c>
      <c r="B58" s="200"/>
      <c r="C58" s="201"/>
      <c r="D58" s="202"/>
      <c r="E58" s="197"/>
      <c r="F58" s="198"/>
    </row>
    <row r="59" spans="1:6" ht="15" customHeight="1">
      <c r="A59" s="199">
        <v>21</v>
      </c>
      <c r="B59" s="200"/>
      <c r="C59" s="201"/>
      <c r="D59" s="202"/>
      <c r="E59" s="197"/>
      <c r="F59" s="198"/>
    </row>
    <row r="60" spans="1:6" ht="15" customHeight="1">
      <c r="A60" s="194">
        <v>22</v>
      </c>
      <c r="B60" s="200"/>
      <c r="C60" s="201"/>
      <c r="D60" s="202"/>
      <c r="E60" s="197"/>
      <c r="F60" s="198"/>
    </row>
    <row r="61" spans="1:6" ht="15" customHeight="1">
      <c r="A61" s="199">
        <v>23</v>
      </c>
      <c r="B61" s="200"/>
      <c r="C61" s="201"/>
      <c r="D61" s="202"/>
      <c r="E61" s="197"/>
      <c r="F61" s="198"/>
    </row>
    <row r="62" spans="1:6" ht="15" customHeight="1">
      <c r="A62" s="199">
        <v>24</v>
      </c>
      <c r="B62" s="200"/>
      <c r="C62" s="201"/>
      <c r="D62" s="202"/>
      <c r="E62" s="197"/>
      <c r="F62" s="198"/>
    </row>
    <row r="63" spans="1:6" ht="15" customHeight="1">
      <c r="A63" s="194">
        <v>25</v>
      </c>
      <c r="B63" s="200"/>
      <c r="C63" s="201"/>
      <c r="D63" s="202"/>
      <c r="E63" s="197"/>
      <c r="F63" s="198"/>
    </row>
    <row r="64" spans="1:6" ht="15" customHeight="1">
      <c r="A64" s="199">
        <v>26</v>
      </c>
      <c r="B64" s="200"/>
      <c r="C64" s="201"/>
      <c r="D64" s="202"/>
      <c r="E64" s="197"/>
      <c r="F64" s="198"/>
    </row>
    <row r="65" spans="1:6" ht="15" customHeight="1">
      <c r="A65" s="199">
        <v>27</v>
      </c>
      <c r="B65" s="200"/>
      <c r="C65" s="201"/>
      <c r="D65" s="202"/>
      <c r="E65" s="197"/>
      <c r="F65" s="198"/>
    </row>
    <row r="66" spans="1:6" ht="15" customHeight="1">
      <c r="A66" s="194">
        <v>28</v>
      </c>
      <c r="B66" s="200"/>
      <c r="C66" s="201"/>
      <c r="D66" s="202"/>
      <c r="E66" s="197"/>
      <c r="F66" s="198"/>
    </row>
    <row r="67" spans="1:6" ht="15" customHeight="1">
      <c r="A67" s="199">
        <v>29</v>
      </c>
      <c r="B67" s="200"/>
      <c r="C67" s="201"/>
      <c r="D67" s="202"/>
      <c r="E67" s="197"/>
      <c r="F67" s="198"/>
    </row>
    <row r="68" spans="1:6" ht="15" customHeight="1">
      <c r="A68" s="199">
        <v>30</v>
      </c>
      <c r="B68" s="200"/>
      <c r="C68" s="201"/>
      <c r="D68" s="202"/>
      <c r="E68" s="197"/>
      <c r="F68" s="198"/>
    </row>
    <row r="69" spans="1:6" ht="15" customHeight="1">
      <c r="A69" s="194">
        <v>31</v>
      </c>
      <c r="B69" s="200"/>
      <c r="C69" s="201"/>
      <c r="D69" s="202"/>
      <c r="E69" s="197"/>
      <c r="F69" s="198"/>
    </row>
    <row r="70" spans="1:6" ht="15" customHeight="1">
      <c r="A70" s="303" t="s">
        <v>180</v>
      </c>
      <c r="B70" s="303"/>
      <c r="C70" s="303"/>
      <c r="D70" s="303"/>
      <c r="E70" s="303"/>
      <c r="F70" s="210">
        <f>SUM(F39:F69)</f>
        <v>0</v>
      </c>
    </row>
    <row r="71" spans="1:6" ht="15" customHeight="1">
      <c r="A71" s="302" t="s">
        <v>179</v>
      </c>
      <c r="B71" s="302"/>
      <c r="C71" s="302"/>
      <c r="D71" s="302"/>
      <c r="E71" s="302"/>
      <c r="F71" s="302"/>
    </row>
    <row r="72" spans="1:6" ht="15" customHeight="1">
      <c r="A72" s="194">
        <v>1</v>
      </c>
      <c r="B72" s="204"/>
      <c r="C72" s="204"/>
      <c r="D72" s="205"/>
      <c r="E72" s="205"/>
      <c r="F72" s="206"/>
    </row>
    <row r="73" spans="1:6" ht="15" customHeight="1">
      <c r="A73" s="199">
        <v>2</v>
      </c>
      <c r="B73" s="207"/>
      <c r="C73" s="208"/>
      <c r="D73" s="209"/>
      <c r="E73" s="205"/>
      <c r="F73" s="206"/>
    </row>
    <row r="74" spans="1:6" ht="15" customHeight="1">
      <c r="A74" s="199">
        <v>3</v>
      </c>
      <c r="B74" s="207"/>
      <c r="C74" s="208"/>
      <c r="D74" s="209"/>
      <c r="E74" s="205"/>
      <c r="F74" s="206"/>
    </row>
    <row r="75" spans="1:6" ht="15" customHeight="1">
      <c r="A75" s="194">
        <v>4</v>
      </c>
      <c r="B75" s="207"/>
      <c r="C75" s="208"/>
      <c r="D75" s="209"/>
      <c r="E75" s="205"/>
      <c r="F75" s="206"/>
    </row>
    <row r="76" spans="1:6" ht="15" customHeight="1">
      <c r="A76" s="199">
        <v>5</v>
      </c>
      <c r="B76" s="207"/>
      <c r="C76" s="208"/>
      <c r="D76" s="209"/>
      <c r="E76" s="205"/>
      <c r="F76" s="206"/>
    </row>
    <row r="77" spans="1:6" ht="15" customHeight="1">
      <c r="A77" s="199">
        <v>6</v>
      </c>
      <c r="B77" s="207"/>
      <c r="C77" s="208"/>
      <c r="D77" s="209"/>
      <c r="E77" s="205"/>
      <c r="F77" s="206"/>
    </row>
    <row r="78" spans="1:6" ht="15" customHeight="1">
      <c r="A78" s="194">
        <v>7</v>
      </c>
      <c r="B78" s="207"/>
      <c r="C78" s="208"/>
      <c r="D78" s="209"/>
      <c r="E78" s="205"/>
      <c r="F78" s="206"/>
    </row>
    <row r="79" spans="1:6" ht="15" customHeight="1">
      <c r="A79" s="199">
        <v>8</v>
      </c>
      <c r="B79" s="207"/>
      <c r="C79" s="208"/>
      <c r="D79" s="209"/>
      <c r="E79" s="205"/>
      <c r="F79" s="206"/>
    </row>
    <row r="80" spans="1:6" ht="15" customHeight="1">
      <c r="A80" s="199">
        <v>9</v>
      </c>
      <c r="B80" s="207"/>
      <c r="C80" s="208"/>
      <c r="D80" s="209"/>
      <c r="E80" s="205"/>
      <c r="F80" s="206"/>
    </row>
    <row r="81" spans="1:6" ht="15" customHeight="1">
      <c r="A81" s="194">
        <v>10</v>
      </c>
      <c r="B81" s="207"/>
      <c r="C81" s="208"/>
      <c r="D81" s="209"/>
      <c r="E81" s="205"/>
      <c r="F81" s="206"/>
    </row>
    <row r="82" spans="1:6" ht="15" customHeight="1">
      <c r="A82" s="199">
        <v>11</v>
      </c>
      <c r="B82" s="207"/>
      <c r="C82" s="208"/>
      <c r="D82" s="209"/>
      <c r="E82" s="205"/>
      <c r="F82" s="206"/>
    </row>
    <row r="83" spans="1:6" ht="15" customHeight="1">
      <c r="A83" s="199">
        <v>12</v>
      </c>
      <c r="B83" s="207"/>
      <c r="C83" s="208"/>
      <c r="D83" s="209"/>
      <c r="E83" s="205"/>
      <c r="F83" s="206"/>
    </row>
    <row r="84" spans="1:6" ht="15" customHeight="1">
      <c r="A84" s="194">
        <v>13</v>
      </c>
      <c r="B84" s="207"/>
      <c r="C84" s="208"/>
      <c r="D84" s="209"/>
      <c r="E84" s="205"/>
      <c r="F84" s="206"/>
    </row>
    <row r="85" spans="1:6" ht="15" customHeight="1">
      <c r="A85" s="199">
        <v>14</v>
      </c>
      <c r="B85" s="207"/>
      <c r="C85" s="208"/>
      <c r="D85" s="209"/>
      <c r="E85" s="205"/>
      <c r="F85" s="206"/>
    </row>
    <row r="86" spans="1:6" ht="15" customHeight="1">
      <c r="A86" s="199">
        <v>15</v>
      </c>
      <c r="B86" s="207"/>
      <c r="C86" s="208"/>
      <c r="D86" s="209"/>
      <c r="E86" s="205"/>
      <c r="F86" s="206"/>
    </row>
    <row r="87" spans="1:6" ht="15" customHeight="1">
      <c r="A87" s="194">
        <v>16</v>
      </c>
      <c r="B87" s="207"/>
      <c r="C87" s="208"/>
      <c r="D87" s="209"/>
      <c r="E87" s="205"/>
      <c r="F87" s="206"/>
    </row>
    <row r="88" spans="1:6" ht="15" customHeight="1">
      <c r="A88" s="199">
        <v>17</v>
      </c>
      <c r="B88" s="207"/>
      <c r="C88" s="208"/>
      <c r="D88" s="209"/>
      <c r="E88" s="205"/>
      <c r="F88" s="206"/>
    </row>
    <row r="89" spans="1:6" ht="15" customHeight="1">
      <c r="A89" s="199">
        <v>18</v>
      </c>
      <c r="B89" s="207"/>
      <c r="C89" s="208"/>
      <c r="D89" s="209"/>
      <c r="E89" s="205"/>
      <c r="F89" s="206"/>
    </row>
    <row r="90" spans="1:6" ht="15" customHeight="1">
      <c r="A90" s="194">
        <v>19</v>
      </c>
      <c r="B90" s="207"/>
      <c r="C90" s="208"/>
      <c r="D90" s="209"/>
      <c r="E90" s="205"/>
      <c r="F90" s="206"/>
    </row>
    <row r="91" spans="1:6" ht="15" customHeight="1">
      <c r="A91" s="199">
        <v>20</v>
      </c>
      <c r="B91" s="207"/>
      <c r="C91" s="208"/>
      <c r="D91" s="209"/>
      <c r="E91" s="205"/>
      <c r="F91" s="206"/>
    </row>
    <row r="92" spans="1:6" ht="15" customHeight="1">
      <c r="A92" s="199">
        <v>21</v>
      </c>
      <c r="B92" s="207"/>
      <c r="C92" s="208"/>
      <c r="D92" s="209"/>
      <c r="E92" s="205"/>
      <c r="F92" s="206"/>
    </row>
    <row r="93" spans="1:6" ht="15" customHeight="1">
      <c r="A93" s="194">
        <v>22</v>
      </c>
      <c r="B93" s="207"/>
      <c r="C93" s="208"/>
      <c r="D93" s="209"/>
      <c r="E93" s="205"/>
      <c r="F93" s="206"/>
    </row>
    <row r="94" spans="1:6" ht="15" customHeight="1">
      <c r="A94" s="199">
        <v>23</v>
      </c>
      <c r="B94" s="207"/>
      <c r="C94" s="208"/>
      <c r="D94" s="209"/>
      <c r="E94" s="205"/>
      <c r="F94" s="206"/>
    </row>
    <row r="95" spans="1:6" ht="15" customHeight="1">
      <c r="A95" s="199">
        <v>24</v>
      </c>
      <c r="B95" s="207"/>
      <c r="C95" s="208"/>
      <c r="D95" s="209"/>
      <c r="E95" s="205"/>
      <c r="F95" s="206"/>
    </row>
    <row r="96" spans="1:6" ht="15" customHeight="1">
      <c r="A96" s="194">
        <v>25</v>
      </c>
      <c r="B96" s="207"/>
      <c r="C96" s="208"/>
      <c r="D96" s="209"/>
      <c r="E96" s="205"/>
      <c r="F96" s="206"/>
    </row>
    <row r="97" spans="1:6" ht="15" customHeight="1">
      <c r="A97" s="199">
        <v>26</v>
      </c>
      <c r="B97" s="207"/>
      <c r="C97" s="208"/>
      <c r="D97" s="209"/>
      <c r="E97" s="205"/>
      <c r="F97" s="206"/>
    </row>
    <row r="98" spans="1:6" ht="15" customHeight="1">
      <c r="A98" s="199">
        <v>27</v>
      </c>
      <c r="B98" s="207"/>
      <c r="C98" s="208"/>
      <c r="D98" s="209"/>
      <c r="E98" s="205"/>
      <c r="F98" s="206"/>
    </row>
    <row r="99" spans="1:6" ht="15" customHeight="1">
      <c r="A99" s="194">
        <v>28</v>
      </c>
      <c r="B99" s="207"/>
      <c r="C99" s="208"/>
      <c r="D99" s="209"/>
      <c r="E99" s="205"/>
      <c r="F99" s="206"/>
    </row>
    <row r="100" spans="1:6" ht="15" customHeight="1">
      <c r="A100" s="199">
        <v>29</v>
      </c>
      <c r="B100" s="207"/>
      <c r="C100" s="208"/>
      <c r="D100" s="209"/>
      <c r="E100" s="205"/>
      <c r="F100" s="206"/>
    </row>
    <row r="101" spans="1:6" ht="15" customHeight="1">
      <c r="A101" s="199">
        <v>30</v>
      </c>
      <c r="B101" s="207"/>
      <c r="C101" s="208"/>
      <c r="D101" s="209"/>
      <c r="E101" s="205"/>
      <c r="F101" s="206"/>
    </row>
    <row r="102" spans="1:6" ht="15" customHeight="1">
      <c r="A102" s="199">
        <v>31</v>
      </c>
      <c r="B102" s="207"/>
      <c r="C102" s="208"/>
      <c r="D102" s="209"/>
      <c r="E102" s="205"/>
      <c r="F102" s="206"/>
    </row>
    <row r="103" spans="1:6" ht="15" customHeight="1">
      <c r="A103" s="303" t="s">
        <v>180</v>
      </c>
      <c r="B103" s="303"/>
      <c r="C103" s="303"/>
      <c r="D103" s="303"/>
      <c r="E103" s="303"/>
      <c r="F103" s="211">
        <f>SUM(F72:F102)</f>
        <v>0</v>
      </c>
    </row>
  </sheetData>
  <sheetProtection selectLockedCells="1" selectUnlockedCells="1"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38:F38"/>
    <mergeCell ref="A103:E103"/>
    <mergeCell ref="A37:E37"/>
    <mergeCell ref="A70:E70"/>
    <mergeCell ref="A71:F71"/>
    <mergeCell ref="A5:F5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9">
      <selection activeCell="S31" sqref="S31"/>
    </sheetView>
  </sheetViews>
  <sheetFormatPr defaultColWidth="9.140625" defaultRowHeight="15"/>
  <cols>
    <col min="2" max="2" width="22.7109375" style="0" customWidth="1"/>
    <col min="4" max="16" width="10.7109375" style="0" customWidth="1"/>
    <col min="17" max="17" width="12.28125" style="0" customWidth="1"/>
  </cols>
  <sheetData>
    <row r="1" spans="1:17" ht="20.25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1:17" ht="42.75">
      <c r="A2" s="183"/>
      <c r="B2" s="184" t="s">
        <v>126</v>
      </c>
      <c r="C2" s="185" t="s">
        <v>127</v>
      </c>
      <c r="D2" s="246" t="s">
        <v>191</v>
      </c>
      <c r="E2" s="186" t="s">
        <v>128</v>
      </c>
      <c r="F2" s="186" t="s">
        <v>129</v>
      </c>
      <c r="G2" s="186" t="s">
        <v>130</v>
      </c>
      <c r="H2" s="186" t="s">
        <v>131</v>
      </c>
      <c r="I2" s="186" t="s">
        <v>132</v>
      </c>
      <c r="J2" s="186" t="s">
        <v>133</v>
      </c>
      <c r="K2" s="186" t="s">
        <v>134</v>
      </c>
      <c r="L2" s="186" t="s">
        <v>135</v>
      </c>
      <c r="M2" s="186" t="s">
        <v>136</v>
      </c>
      <c r="N2" s="186" t="s">
        <v>137</v>
      </c>
      <c r="O2" s="186" t="s">
        <v>138</v>
      </c>
      <c r="P2" s="186" t="s">
        <v>139</v>
      </c>
      <c r="Q2" s="186" t="s">
        <v>140</v>
      </c>
    </row>
    <row r="3" spans="1:17" ht="14.25">
      <c r="A3" s="187">
        <v>1</v>
      </c>
      <c r="B3" s="187"/>
      <c r="C3" s="187"/>
      <c r="D3" s="244">
        <v>1000</v>
      </c>
      <c r="E3" s="247">
        <f>D3</f>
        <v>1000</v>
      </c>
      <c r="F3" s="247">
        <f aca="true" t="shared" si="0" ref="F3:P3">E3</f>
        <v>1000</v>
      </c>
      <c r="G3" s="247">
        <f t="shared" si="0"/>
        <v>1000</v>
      </c>
      <c r="H3" s="247">
        <f t="shared" si="0"/>
        <v>1000</v>
      </c>
      <c r="I3" s="247">
        <f t="shared" si="0"/>
        <v>1000</v>
      </c>
      <c r="J3" s="247">
        <f t="shared" si="0"/>
        <v>1000</v>
      </c>
      <c r="K3" s="247">
        <f t="shared" si="0"/>
        <v>1000</v>
      </c>
      <c r="L3" s="247">
        <f t="shared" si="0"/>
        <v>1000</v>
      </c>
      <c r="M3" s="247">
        <f t="shared" si="0"/>
        <v>1000</v>
      </c>
      <c r="N3" s="247">
        <f t="shared" si="0"/>
        <v>1000</v>
      </c>
      <c r="O3" s="247">
        <f t="shared" si="0"/>
        <v>1000</v>
      </c>
      <c r="P3" s="247">
        <f t="shared" si="0"/>
        <v>1000</v>
      </c>
      <c r="Q3" s="247">
        <f aca="true" t="shared" si="1" ref="Q3:Q22">SUM(E3:P3)</f>
        <v>12000</v>
      </c>
    </row>
    <row r="4" spans="1:17" ht="14.25">
      <c r="A4" s="187">
        <f aca="true" t="shared" si="2" ref="A4:A22">A3+1</f>
        <v>2</v>
      </c>
      <c r="B4" s="187"/>
      <c r="C4" s="187"/>
      <c r="D4" s="244">
        <v>2000</v>
      </c>
      <c r="E4" s="247">
        <f aca="true" t="shared" si="3" ref="E4:P22">D4</f>
        <v>2000</v>
      </c>
      <c r="F4" s="247">
        <f t="shared" si="3"/>
        <v>2000</v>
      </c>
      <c r="G4" s="247">
        <f t="shared" si="3"/>
        <v>2000</v>
      </c>
      <c r="H4" s="247">
        <f t="shared" si="3"/>
        <v>2000</v>
      </c>
      <c r="I4" s="247">
        <f t="shared" si="3"/>
        <v>2000</v>
      </c>
      <c r="J4" s="247">
        <f t="shared" si="3"/>
        <v>2000</v>
      </c>
      <c r="K4" s="247">
        <f t="shared" si="3"/>
        <v>2000</v>
      </c>
      <c r="L4" s="247">
        <f t="shared" si="3"/>
        <v>2000</v>
      </c>
      <c r="M4" s="247">
        <f t="shared" si="3"/>
        <v>2000</v>
      </c>
      <c r="N4" s="247">
        <f t="shared" si="3"/>
        <v>2000</v>
      </c>
      <c r="O4" s="247">
        <f t="shared" si="3"/>
        <v>2000</v>
      </c>
      <c r="P4" s="247">
        <f t="shared" si="3"/>
        <v>2000</v>
      </c>
      <c r="Q4" s="247">
        <f t="shared" si="1"/>
        <v>24000</v>
      </c>
    </row>
    <row r="5" spans="1:17" ht="14.25">
      <c r="A5" s="187">
        <f t="shared" si="2"/>
        <v>3</v>
      </c>
      <c r="B5" s="187"/>
      <c r="C5" s="187"/>
      <c r="D5" s="244">
        <v>3000</v>
      </c>
      <c r="E5" s="247">
        <f t="shared" si="3"/>
        <v>3000</v>
      </c>
      <c r="F5" s="247">
        <f t="shared" si="3"/>
        <v>3000</v>
      </c>
      <c r="G5" s="247">
        <f t="shared" si="3"/>
        <v>3000</v>
      </c>
      <c r="H5" s="247">
        <f t="shared" si="3"/>
        <v>3000</v>
      </c>
      <c r="I5" s="247">
        <f t="shared" si="3"/>
        <v>3000</v>
      </c>
      <c r="J5" s="247">
        <f t="shared" si="3"/>
        <v>3000</v>
      </c>
      <c r="K5" s="247">
        <f t="shared" si="3"/>
        <v>3000</v>
      </c>
      <c r="L5" s="247">
        <f t="shared" si="3"/>
        <v>3000</v>
      </c>
      <c r="M5" s="247">
        <f t="shared" si="3"/>
        <v>3000</v>
      </c>
      <c r="N5" s="247">
        <f t="shared" si="3"/>
        <v>3000</v>
      </c>
      <c r="O5" s="247">
        <f t="shared" si="3"/>
        <v>3000</v>
      </c>
      <c r="P5" s="247">
        <f t="shared" si="3"/>
        <v>3000</v>
      </c>
      <c r="Q5" s="247">
        <f t="shared" si="1"/>
        <v>36000</v>
      </c>
    </row>
    <row r="6" spans="1:17" ht="14.25">
      <c r="A6" s="187">
        <f t="shared" si="2"/>
        <v>4</v>
      </c>
      <c r="B6" s="187"/>
      <c r="C6" s="187"/>
      <c r="D6" s="244"/>
      <c r="E6" s="247">
        <f t="shared" si="3"/>
        <v>0</v>
      </c>
      <c r="F6" s="247">
        <f t="shared" si="3"/>
        <v>0</v>
      </c>
      <c r="G6" s="247">
        <f t="shared" si="3"/>
        <v>0</v>
      </c>
      <c r="H6" s="247">
        <f t="shared" si="3"/>
        <v>0</v>
      </c>
      <c r="I6" s="247">
        <f t="shared" si="3"/>
        <v>0</v>
      </c>
      <c r="J6" s="247">
        <f t="shared" si="3"/>
        <v>0</v>
      </c>
      <c r="K6" s="247">
        <f t="shared" si="3"/>
        <v>0</v>
      </c>
      <c r="L6" s="247">
        <f t="shared" si="3"/>
        <v>0</v>
      </c>
      <c r="M6" s="247">
        <f t="shared" si="3"/>
        <v>0</v>
      </c>
      <c r="N6" s="247">
        <f t="shared" si="3"/>
        <v>0</v>
      </c>
      <c r="O6" s="247">
        <f t="shared" si="3"/>
        <v>0</v>
      </c>
      <c r="P6" s="247">
        <f t="shared" si="3"/>
        <v>0</v>
      </c>
      <c r="Q6" s="247">
        <f t="shared" si="1"/>
        <v>0</v>
      </c>
    </row>
    <row r="7" spans="1:17" ht="14.25">
      <c r="A7" s="187">
        <f t="shared" si="2"/>
        <v>5</v>
      </c>
      <c r="B7" s="187"/>
      <c r="C7" s="187"/>
      <c r="D7" s="244"/>
      <c r="E7" s="247">
        <f t="shared" si="3"/>
        <v>0</v>
      </c>
      <c r="F7" s="247">
        <f t="shared" si="3"/>
        <v>0</v>
      </c>
      <c r="G7" s="247">
        <f t="shared" si="3"/>
        <v>0</v>
      </c>
      <c r="H7" s="247">
        <f t="shared" si="3"/>
        <v>0</v>
      </c>
      <c r="I7" s="247">
        <f t="shared" si="3"/>
        <v>0</v>
      </c>
      <c r="J7" s="247">
        <f t="shared" si="3"/>
        <v>0</v>
      </c>
      <c r="K7" s="247">
        <f t="shared" si="3"/>
        <v>0</v>
      </c>
      <c r="L7" s="247">
        <f t="shared" si="3"/>
        <v>0</v>
      </c>
      <c r="M7" s="247">
        <f t="shared" si="3"/>
        <v>0</v>
      </c>
      <c r="N7" s="247">
        <f t="shared" si="3"/>
        <v>0</v>
      </c>
      <c r="O7" s="247">
        <f t="shared" si="3"/>
        <v>0</v>
      </c>
      <c r="P7" s="247">
        <f t="shared" si="3"/>
        <v>0</v>
      </c>
      <c r="Q7" s="247">
        <f t="shared" si="1"/>
        <v>0</v>
      </c>
    </row>
    <row r="8" spans="1:17" ht="14.25">
      <c r="A8" s="187">
        <f t="shared" si="2"/>
        <v>6</v>
      </c>
      <c r="B8" s="187"/>
      <c r="C8" s="187"/>
      <c r="D8" s="244"/>
      <c r="E8" s="247">
        <f t="shared" si="3"/>
        <v>0</v>
      </c>
      <c r="F8" s="247">
        <f t="shared" si="3"/>
        <v>0</v>
      </c>
      <c r="G8" s="247">
        <f t="shared" si="3"/>
        <v>0</v>
      </c>
      <c r="H8" s="247">
        <f t="shared" si="3"/>
        <v>0</v>
      </c>
      <c r="I8" s="247">
        <f t="shared" si="3"/>
        <v>0</v>
      </c>
      <c r="J8" s="247">
        <f t="shared" si="3"/>
        <v>0</v>
      </c>
      <c r="K8" s="247">
        <f t="shared" si="3"/>
        <v>0</v>
      </c>
      <c r="L8" s="247">
        <f t="shared" si="3"/>
        <v>0</v>
      </c>
      <c r="M8" s="247">
        <f t="shared" si="3"/>
        <v>0</v>
      </c>
      <c r="N8" s="247">
        <f t="shared" si="3"/>
        <v>0</v>
      </c>
      <c r="O8" s="247">
        <f t="shared" si="3"/>
        <v>0</v>
      </c>
      <c r="P8" s="247">
        <f t="shared" si="3"/>
        <v>0</v>
      </c>
      <c r="Q8" s="247">
        <f t="shared" si="1"/>
        <v>0</v>
      </c>
    </row>
    <row r="9" spans="1:17" ht="14.25">
      <c r="A9" s="187">
        <f t="shared" si="2"/>
        <v>7</v>
      </c>
      <c r="B9" s="187"/>
      <c r="C9" s="187"/>
      <c r="D9" s="244"/>
      <c r="E9" s="247">
        <f t="shared" si="3"/>
        <v>0</v>
      </c>
      <c r="F9" s="247">
        <f t="shared" si="3"/>
        <v>0</v>
      </c>
      <c r="G9" s="247">
        <f t="shared" si="3"/>
        <v>0</v>
      </c>
      <c r="H9" s="247">
        <f t="shared" si="3"/>
        <v>0</v>
      </c>
      <c r="I9" s="247">
        <f t="shared" si="3"/>
        <v>0</v>
      </c>
      <c r="J9" s="247">
        <f t="shared" si="3"/>
        <v>0</v>
      </c>
      <c r="K9" s="247">
        <f t="shared" si="3"/>
        <v>0</v>
      </c>
      <c r="L9" s="247">
        <f t="shared" si="3"/>
        <v>0</v>
      </c>
      <c r="M9" s="247">
        <f t="shared" si="3"/>
        <v>0</v>
      </c>
      <c r="N9" s="247">
        <f t="shared" si="3"/>
        <v>0</v>
      </c>
      <c r="O9" s="247">
        <f t="shared" si="3"/>
        <v>0</v>
      </c>
      <c r="P9" s="247">
        <f t="shared" si="3"/>
        <v>0</v>
      </c>
      <c r="Q9" s="247">
        <f t="shared" si="1"/>
        <v>0</v>
      </c>
    </row>
    <row r="10" spans="1:17" ht="14.25">
      <c r="A10" s="187">
        <f t="shared" si="2"/>
        <v>8</v>
      </c>
      <c r="B10" s="187"/>
      <c r="C10" s="187"/>
      <c r="D10" s="244"/>
      <c r="E10" s="247">
        <f t="shared" si="3"/>
        <v>0</v>
      </c>
      <c r="F10" s="247">
        <f t="shared" si="3"/>
        <v>0</v>
      </c>
      <c r="G10" s="247">
        <f t="shared" si="3"/>
        <v>0</v>
      </c>
      <c r="H10" s="247">
        <f t="shared" si="3"/>
        <v>0</v>
      </c>
      <c r="I10" s="247">
        <f t="shared" si="3"/>
        <v>0</v>
      </c>
      <c r="J10" s="247">
        <f t="shared" si="3"/>
        <v>0</v>
      </c>
      <c r="K10" s="247">
        <f t="shared" si="3"/>
        <v>0</v>
      </c>
      <c r="L10" s="247">
        <f t="shared" si="3"/>
        <v>0</v>
      </c>
      <c r="M10" s="247">
        <f t="shared" si="3"/>
        <v>0</v>
      </c>
      <c r="N10" s="247">
        <f t="shared" si="3"/>
        <v>0</v>
      </c>
      <c r="O10" s="247">
        <f t="shared" si="3"/>
        <v>0</v>
      </c>
      <c r="P10" s="247">
        <f t="shared" si="3"/>
        <v>0</v>
      </c>
      <c r="Q10" s="247">
        <f t="shared" si="1"/>
        <v>0</v>
      </c>
    </row>
    <row r="11" spans="1:17" ht="14.25">
      <c r="A11" s="187">
        <f t="shared" si="2"/>
        <v>9</v>
      </c>
      <c r="B11" s="187"/>
      <c r="C11" s="187"/>
      <c r="D11" s="244"/>
      <c r="E11" s="247">
        <f t="shared" si="3"/>
        <v>0</v>
      </c>
      <c r="F11" s="247">
        <f t="shared" si="3"/>
        <v>0</v>
      </c>
      <c r="G11" s="247">
        <f t="shared" si="3"/>
        <v>0</v>
      </c>
      <c r="H11" s="247">
        <f t="shared" si="3"/>
        <v>0</v>
      </c>
      <c r="I11" s="247">
        <f t="shared" si="3"/>
        <v>0</v>
      </c>
      <c r="J11" s="247">
        <f t="shared" si="3"/>
        <v>0</v>
      </c>
      <c r="K11" s="247">
        <f t="shared" si="3"/>
        <v>0</v>
      </c>
      <c r="L11" s="247">
        <f t="shared" si="3"/>
        <v>0</v>
      </c>
      <c r="M11" s="247">
        <f t="shared" si="3"/>
        <v>0</v>
      </c>
      <c r="N11" s="247">
        <f t="shared" si="3"/>
        <v>0</v>
      </c>
      <c r="O11" s="247">
        <f t="shared" si="3"/>
        <v>0</v>
      </c>
      <c r="P11" s="247">
        <f t="shared" si="3"/>
        <v>0</v>
      </c>
      <c r="Q11" s="247">
        <f t="shared" si="1"/>
        <v>0</v>
      </c>
    </row>
    <row r="12" spans="1:17" ht="14.25">
      <c r="A12" s="187">
        <f t="shared" si="2"/>
        <v>10</v>
      </c>
      <c r="B12" s="187"/>
      <c r="C12" s="187"/>
      <c r="D12" s="244"/>
      <c r="E12" s="247">
        <f t="shared" si="3"/>
        <v>0</v>
      </c>
      <c r="F12" s="247">
        <f t="shared" si="3"/>
        <v>0</v>
      </c>
      <c r="G12" s="247">
        <f t="shared" si="3"/>
        <v>0</v>
      </c>
      <c r="H12" s="247">
        <f t="shared" si="3"/>
        <v>0</v>
      </c>
      <c r="I12" s="247">
        <f t="shared" si="3"/>
        <v>0</v>
      </c>
      <c r="J12" s="247">
        <f t="shared" si="3"/>
        <v>0</v>
      </c>
      <c r="K12" s="247">
        <f t="shared" si="3"/>
        <v>0</v>
      </c>
      <c r="L12" s="247">
        <f t="shared" si="3"/>
        <v>0</v>
      </c>
      <c r="M12" s="247">
        <f t="shared" si="3"/>
        <v>0</v>
      </c>
      <c r="N12" s="247">
        <f t="shared" si="3"/>
        <v>0</v>
      </c>
      <c r="O12" s="247">
        <f t="shared" si="3"/>
        <v>0</v>
      </c>
      <c r="P12" s="247">
        <f t="shared" si="3"/>
        <v>0</v>
      </c>
      <c r="Q12" s="247">
        <f t="shared" si="1"/>
        <v>0</v>
      </c>
    </row>
    <row r="13" spans="1:17" ht="14.25">
      <c r="A13" s="187">
        <f t="shared" si="2"/>
        <v>11</v>
      </c>
      <c r="B13" s="187"/>
      <c r="C13" s="187"/>
      <c r="D13" s="244"/>
      <c r="E13" s="247">
        <f t="shared" si="3"/>
        <v>0</v>
      </c>
      <c r="F13" s="247">
        <f t="shared" si="3"/>
        <v>0</v>
      </c>
      <c r="G13" s="247">
        <f t="shared" si="3"/>
        <v>0</v>
      </c>
      <c r="H13" s="247">
        <f t="shared" si="3"/>
        <v>0</v>
      </c>
      <c r="I13" s="247">
        <f t="shared" si="3"/>
        <v>0</v>
      </c>
      <c r="J13" s="247">
        <f t="shared" si="3"/>
        <v>0</v>
      </c>
      <c r="K13" s="247">
        <f t="shared" si="3"/>
        <v>0</v>
      </c>
      <c r="L13" s="247">
        <f t="shared" si="3"/>
        <v>0</v>
      </c>
      <c r="M13" s="247">
        <f t="shared" si="3"/>
        <v>0</v>
      </c>
      <c r="N13" s="247">
        <f t="shared" si="3"/>
        <v>0</v>
      </c>
      <c r="O13" s="247">
        <f t="shared" si="3"/>
        <v>0</v>
      </c>
      <c r="P13" s="247">
        <f t="shared" si="3"/>
        <v>0</v>
      </c>
      <c r="Q13" s="247">
        <f t="shared" si="1"/>
        <v>0</v>
      </c>
    </row>
    <row r="14" spans="1:17" ht="14.25">
      <c r="A14" s="187">
        <f t="shared" si="2"/>
        <v>12</v>
      </c>
      <c r="B14" s="187"/>
      <c r="C14" s="187"/>
      <c r="D14" s="244"/>
      <c r="E14" s="247">
        <f t="shared" si="3"/>
        <v>0</v>
      </c>
      <c r="F14" s="247">
        <f t="shared" si="3"/>
        <v>0</v>
      </c>
      <c r="G14" s="247">
        <f t="shared" si="3"/>
        <v>0</v>
      </c>
      <c r="H14" s="247">
        <f t="shared" si="3"/>
        <v>0</v>
      </c>
      <c r="I14" s="247">
        <f t="shared" si="3"/>
        <v>0</v>
      </c>
      <c r="J14" s="247">
        <f t="shared" si="3"/>
        <v>0</v>
      </c>
      <c r="K14" s="247">
        <f t="shared" si="3"/>
        <v>0</v>
      </c>
      <c r="L14" s="247">
        <f t="shared" si="3"/>
        <v>0</v>
      </c>
      <c r="M14" s="247">
        <f t="shared" si="3"/>
        <v>0</v>
      </c>
      <c r="N14" s="247">
        <f t="shared" si="3"/>
        <v>0</v>
      </c>
      <c r="O14" s="247">
        <f t="shared" si="3"/>
        <v>0</v>
      </c>
      <c r="P14" s="247">
        <f t="shared" si="3"/>
        <v>0</v>
      </c>
      <c r="Q14" s="247">
        <f t="shared" si="1"/>
        <v>0</v>
      </c>
    </row>
    <row r="15" spans="1:17" ht="14.25">
      <c r="A15" s="187">
        <f t="shared" si="2"/>
        <v>13</v>
      </c>
      <c r="B15" s="187"/>
      <c r="C15" s="187"/>
      <c r="D15" s="244"/>
      <c r="E15" s="247">
        <f t="shared" si="3"/>
        <v>0</v>
      </c>
      <c r="F15" s="247">
        <f t="shared" si="3"/>
        <v>0</v>
      </c>
      <c r="G15" s="247">
        <f t="shared" si="3"/>
        <v>0</v>
      </c>
      <c r="H15" s="247">
        <f t="shared" si="3"/>
        <v>0</v>
      </c>
      <c r="I15" s="247">
        <f t="shared" si="3"/>
        <v>0</v>
      </c>
      <c r="J15" s="247">
        <f t="shared" si="3"/>
        <v>0</v>
      </c>
      <c r="K15" s="247">
        <f t="shared" si="3"/>
        <v>0</v>
      </c>
      <c r="L15" s="247">
        <f t="shared" si="3"/>
        <v>0</v>
      </c>
      <c r="M15" s="247">
        <f t="shared" si="3"/>
        <v>0</v>
      </c>
      <c r="N15" s="247">
        <f t="shared" si="3"/>
        <v>0</v>
      </c>
      <c r="O15" s="247">
        <f t="shared" si="3"/>
        <v>0</v>
      </c>
      <c r="P15" s="247">
        <f t="shared" si="3"/>
        <v>0</v>
      </c>
      <c r="Q15" s="247">
        <f t="shared" si="1"/>
        <v>0</v>
      </c>
    </row>
    <row r="16" spans="1:17" ht="14.25">
      <c r="A16" s="187">
        <f t="shared" si="2"/>
        <v>14</v>
      </c>
      <c r="B16" s="187"/>
      <c r="C16" s="187"/>
      <c r="D16" s="244"/>
      <c r="E16" s="247">
        <f t="shared" si="3"/>
        <v>0</v>
      </c>
      <c r="F16" s="247">
        <f t="shared" si="3"/>
        <v>0</v>
      </c>
      <c r="G16" s="247">
        <f t="shared" si="3"/>
        <v>0</v>
      </c>
      <c r="H16" s="247">
        <f t="shared" si="3"/>
        <v>0</v>
      </c>
      <c r="I16" s="247">
        <f t="shared" si="3"/>
        <v>0</v>
      </c>
      <c r="J16" s="247">
        <f t="shared" si="3"/>
        <v>0</v>
      </c>
      <c r="K16" s="247">
        <f t="shared" si="3"/>
        <v>0</v>
      </c>
      <c r="L16" s="247">
        <f t="shared" si="3"/>
        <v>0</v>
      </c>
      <c r="M16" s="247">
        <f t="shared" si="3"/>
        <v>0</v>
      </c>
      <c r="N16" s="247">
        <f t="shared" si="3"/>
        <v>0</v>
      </c>
      <c r="O16" s="247">
        <f t="shared" si="3"/>
        <v>0</v>
      </c>
      <c r="P16" s="247">
        <f t="shared" si="3"/>
        <v>0</v>
      </c>
      <c r="Q16" s="247">
        <f t="shared" si="1"/>
        <v>0</v>
      </c>
    </row>
    <row r="17" spans="1:17" ht="14.25">
      <c r="A17" s="187">
        <f t="shared" si="2"/>
        <v>15</v>
      </c>
      <c r="B17" s="187"/>
      <c r="C17" s="187"/>
      <c r="D17" s="244"/>
      <c r="E17" s="247">
        <f t="shared" si="3"/>
        <v>0</v>
      </c>
      <c r="F17" s="247">
        <f t="shared" si="3"/>
        <v>0</v>
      </c>
      <c r="G17" s="247">
        <f t="shared" si="3"/>
        <v>0</v>
      </c>
      <c r="H17" s="247">
        <f t="shared" si="3"/>
        <v>0</v>
      </c>
      <c r="I17" s="247">
        <f t="shared" si="3"/>
        <v>0</v>
      </c>
      <c r="J17" s="247">
        <f t="shared" si="3"/>
        <v>0</v>
      </c>
      <c r="K17" s="247">
        <f t="shared" si="3"/>
        <v>0</v>
      </c>
      <c r="L17" s="247">
        <f t="shared" si="3"/>
        <v>0</v>
      </c>
      <c r="M17" s="247">
        <f t="shared" si="3"/>
        <v>0</v>
      </c>
      <c r="N17" s="247">
        <f t="shared" si="3"/>
        <v>0</v>
      </c>
      <c r="O17" s="247">
        <f t="shared" si="3"/>
        <v>0</v>
      </c>
      <c r="P17" s="247">
        <f t="shared" si="3"/>
        <v>0</v>
      </c>
      <c r="Q17" s="247">
        <f t="shared" si="1"/>
        <v>0</v>
      </c>
    </row>
    <row r="18" spans="1:17" ht="14.25">
      <c r="A18" s="187">
        <f t="shared" si="2"/>
        <v>16</v>
      </c>
      <c r="B18" s="187"/>
      <c r="C18" s="187"/>
      <c r="D18" s="244"/>
      <c r="E18" s="247">
        <f t="shared" si="3"/>
        <v>0</v>
      </c>
      <c r="F18" s="247">
        <f t="shared" si="3"/>
        <v>0</v>
      </c>
      <c r="G18" s="247">
        <f t="shared" si="3"/>
        <v>0</v>
      </c>
      <c r="H18" s="247">
        <f t="shared" si="3"/>
        <v>0</v>
      </c>
      <c r="I18" s="247">
        <f t="shared" si="3"/>
        <v>0</v>
      </c>
      <c r="J18" s="247">
        <f t="shared" si="3"/>
        <v>0</v>
      </c>
      <c r="K18" s="247">
        <f t="shared" si="3"/>
        <v>0</v>
      </c>
      <c r="L18" s="247">
        <f t="shared" si="3"/>
        <v>0</v>
      </c>
      <c r="M18" s="247">
        <f t="shared" si="3"/>
        <v>0</v>
      </c>
      <c r="N18" s="247">
        <f t="shared" si="3"/>
        <v>0</v>
      </c>
      <c r="O18" s="247">
        <f t="shared" si="3"/>
        <v>0</v>
      </c>
      <c r="P18" s="247">
        <f t="shared" si="3"/>
        <v>0</v>
      </c>
      <c r="Q18" s="247">
        <f t="shared" si="1"/>
        <v>0</v>
      </c>
    </row>
    <row r="19" spans="1:17" ht="14.25">
      <c r="A19" s="187">
        <f t="shared" si="2"/>
        <v>17</v>
      </c>
      <c r="B19" s="187"/>
      <c r="C19" s="187"/>
      <c r="D19" s="244"/>
      <c r="E19" s="247">
        <f t="shared" si="3"/>
        <v>0</v>
      </c>
      <c r="F19" s="247">
        <f t="shared" si="3"/>
        <v>0</v>
      </c>
      <c r="G19" s="247">
        <f t="shared" si="3"/>
        <v>0</v>
      </c>
      <c r="H19" s="247">
        <f t="shared" si="3"/>
        <v>0</v>
      </c>
      <c r="I19" s="247">
        <f t="shared" si="3"/>
        <v>0</v>
      </c>
      <c r="J19" s="247">
        <f t="shared" si="3"/>
        <v>0</v>
      </c>
      <c r="K19" s="247">
        <f t="shared" si="3"/>
        <v>0</v>
      </c>
      <c r="L19" s="247">
        <f t="shared" si="3"/>
        <v>0</v>
      </c>
      <c r="M19" s="247">
        <f t="shared" si="3"/>
        <v>0</v>
      </c>
      <c r="N19" s="247">
        <f t="shared" si="3"/>
        <v>0</v>
      </c>
      <c r="O19" s="247">
        <f t="shared" si="3"/>
        <v>0</v>
      </c>
      <c r="P19" s="247">
        <f t="shared" si="3"/>
        <v>0</v>
      </c>
      <c r="Q19" s="247">
        <f t="shared" si="1"/>
        <v>0</v>
      </c>
    </row>
    <row r="20" spans="1:17" ht="14.25">
      <c r="A20" s="187">
        <f t="shared" si="2"/>
        <v>18</v>
      </c>
      <c r="B20" s="187"/>
      <c r="C20" s="187"/>
      <c r="D20" s="244"/>
      <c r="E20" s="247">
        <f t="shared" si="3"/>
        <v>0</v>
      </c>
      <c r="F20" s="247">
        <f t="shared" si="3"/>
        <v>0</v>
      </c>
      <c r="G20" s="247">
        <f t="shared" si="3"/>
        <v>0</v>
      </c>
      <c r="H20" s="247">
        <f t="shared" si="3"/>
        <v>0</v>
      </c>
      <c r="I20" s="247">
        <f t="shared" si="3"/>
        <v>0</v>
      </c>
      <c r="J20" s="247">
        <f t="shared" si="3"/>
        <v>0</v>
      </c>
      <c r="K20" s="247">
        <f t="shared" si="3"/>
        <v>0</v>
      </c>
      <c r="L20" s="247">
        <f t="shared" si="3"/>
        <v>0</v>
      </c>
      <c r="M20" s="247">
        <f t="shared" si="3"/>
        <v>0</v>
      </c>
      <c r="N20" s="247">
        <f t="shared" si="3"/>
        <v>0</v>
      </c>
      <c r="O20" s="247">
        <f t="shared" si="3"/>
        <v>0</v>
      </c>
      <c r="P20" s="247">
        <f t="shared" si="3"/>
        <v>0</v>
      </c>
      <c r="Q20" s="247">
        <f t="shared" si="1"/>
        <v>0</v>
      </c>
    </row>
    <row r="21" spans="1:17" ht="14.25">
      <c r="A21" s="187">
        <f t="shared" si="2"/>
        <v>19</v>
      </c>
      <c r="B21" s="187"/>
      <c r="C21" s="187"/>
      <c r="D21" s="244"/>
      <c r="E21" s="247">
        <f t="shared" si="3"/>
        <v>0</v>
      </c>
      <c r="F21" s="247">
        <f t="shared" si="3"/>
        <v>0</v>
      </c>
      <c r="G21" s="247">
        <f t="shared" si="3"/>
        <v>0</v>
      </c>
      <c r="H21" s="247">
        <f t="shared" si="3"/>
        <v>0</v>
      </c>
      <c r="I21" s="247">
        <f t="shared" si="3"/>
        <v>0</v>
      </c>
      <c r="J21" s="247">
        <f t="shared" si="3"/>
        <v>0</v>
      </c>
      <c r="K21" s="247">
        <f t="shared" si="3"/>
        <v>0</v>
      </c>
      <c r="L21" s="247">
        <f t="shared" si="3"/>
        <v>0</v>
      </c>
      <c r="M21" s="247">
        <f t="shared" si="3"/>
        <v>0</v>
      </c>
      <c r="N21" s="247">
        <f t="shared" si="3"/>
        <v>0</v>
      </c>
      <c r="O21" s="247">
        <f t="shared" si="3"/>
        <v>0</v>
      </c>
      <c r="P21" s="247">
        <f t="shared" si="3"/>
        <v>0</v>
      </c>
      <c r="Q21" s="247">
        <f t="shared" si="1"/>
        <v>0</v>
      </c>
    </row>
    <row r="22" spans="1:17" ht="15" thickBot="1">
      <c r="A22" s="188">
        <f t="shared" si="2"/>
        <v>20</v>
      </c>
      <c r="B22" s="188"/>
      <c r="C22" s="188"/>
      <c r="D22" s="245"/>
      <c r="E22" s="247">
        <f t="shared" si="3"/>
        <v>0</v>
      </c>
      <c r="F22" s="247">
        <f t="shared" si="3"/>
        <v>0</v>
      </c>
      <c r="G22" s="247">
        <f t="shared" si="3"/>
        <v>0</v>
      </c>
      <c r="H22" s="247">
        <f t="shared" si="3"/>
        <v>0</v>
      </c>
      <c r="I22" s="247">
        <f t="shared" si="3"/>
        <v>0</v>
      </c>
      <c r="J22" s="247">
        <f t="shared" si="3"/>
        <v>0</v>
      </c>
      <c r="K22" s="247">
        <f t="shared" si="3"/>
        <v>0</v>
      </c>
      <c r="L22" s="247">
        <f t="shared" si="3"/>
        <v>0</v>
      </c>
      <c r="M22" s="247">
        <f t="shared" si="3"/>
        <v>0</v>
      </c>
      <c r="N22" s="247">
        <f t="shared" si="3"/>
        <v>0</v>
      </c>
      <c r="O22" s="247">
        <f t="shared" si="3"/>
        <v>0</v>
      </c>
      <c r="P22" s="247">
        <f t="shared" si="3"/>
        <v>0</v>
      </c>
      <c r="Q22" s="248">
        <f t="shared" si="1"/>
        <v>0</v>
      </c>
    </row>
    <row r="23" spans="1:17" ht="15" thickBot="1">
      <c r="A23" s="314" t="s">
        <v>141</v>
      </c>
      <c r="B23" s="314"/>
      <c r="C23" s="314"/>
      <c r="D23" s="314"/>
      <c r="E23" s="249">
        <f>SUM(E3:E22)</f>
        <v>6000</v>
      </c>
      <c r="F23" s="250">
        <f aca="true" t="shared" si="4" ref="F23:Q23">SUM(F3:F22)</f>
        <v>6000</v>
      </c>
      <c r="G23" s="250">
        <f t="shared" si="4"/>
        <v>6000</v>
      </c>
      <c r="H23" s="250">
        <f t="shared" si="4"/>
        <v>6000</v>
      </c>
      <c r="I23" s="250">
        <f t="shared" si="4"/>
        <v>6000</v>
      </c>
      <c r="J23" s="250">
        <f t="shared" si="4"/>
        <v>6000</v>
      </c>
      <c r="K23" s="250">
        <f t="shared" si="4"/>
        <v>6000</v>
      </c>
      <c r="L23" s="250">
        <f t="shared" si="4"/>
        <v>6000</v>
      </c>
      <c r="M23" s="250">
        <f t="shared" si="4"/>
        <v>6000</v>
      </c>
      <c r="N23" s="250">
        <f t="shared" si="4"/>
        <v>6000</v>
      </c>
      <c r="O23" s="250">
        <f t="shared" si="4"/>
        <v>6000</v>
      </c>
      <c r="P23" s="250">
        <f t="shared" si="4"/>
        <v>6000</v>
      </c>
      <c r="Q23" s="251">
        <f t="shared" si="4"/>
        <v>72000</v>
      </c>
    </row>
    <row r="24" ht="15" thickBot="1"/>
    <row r="25" spans="1:17" ht="20.25" thickBot="1">
      <c r="A25" s="313" t="s">
        <v>142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</row>
    <row r="26" spans="1:17" ht="43.5" thickBot="1">
      <c r="A26" s="315" t="s">
        <v>143</v>
      </c>
      <c r="B26" s="315"/>
      <c r="C26" s="315"/>
      <c r="D26" s="315"/>
      <c r="E26" s="189" t="s">
        <v>144</v>
      </c>
      <c r="F26" s="190" t="s">
        <v>145</v>
      </c>
      <c r="G26" s="190" t="s">
        <v>146</v>
      </c>
      <c r="H26" s="190" t="s">
        <v>147</v>
      </c>
      <c r="I26" s="190" t="s">
        <v>148</v>
      </c>
      <c r="J26" s="190" t="s">
        <v>149</v>
      </c>
      <c r="K26" s="189" t="s">
        <v>150</v>
      </c>
      <c r="L26" s="190" t="s">
        <v>151</v>
      </c>
      <c r="M26" s="190" t="s">
        <v>152</v>
      </c>
      <c r="N26" s="190" t="s">
        <v>153</v>
      </c>
      <c r="O26" s="190" t="s">
        <v>154</v>
      </c>
      <c r="P26" s="190" t="s">
        <v>155</v>
      </c>
      <c r="Q26" s="191" t="s">
        <v>156</v>
      </c>
    </row>
    <row r="27" spans="1:17" ht="15">
      <c r="A27" s="316" t="s">
        <v>157</v>
      </c>
      <c r="B27" s="316"/>
      <c r="C27" s="316"/>
      <c r="D27" s="316"/>
      <c r="E27" s="252">
        <f aca="true" t="shared" si="5" ref="E27:P27">E23*0.08</f>
        <v>480</v>
      </c>
      <c r="F27" s="253">
        <f t="shared" si="5"/>
        <v>480</v>
      </c>
      <c r="G27" s="253">
        <f t="shared" si="5"/>
        <v>480</v>
      </c>
      <c r="H27" s="253">
        <f t="shared" si="5"/>
        <v>480</v>
      </c>
      <c r="I27" s="253">
        <f t="shared" si="5"/>
        <v>480</v>
      </c>
      <c r="J27" s="253">
        <f t="shared" si="5"/>
        <v>480</v>
      </c>
      <c r="K27" s="253">
        <f t="shared" si="5"/>
        <v>480</v>
      </c>
      <c r="L27" s="253">
        <f t="shared" si="5"/>
        <v>480</v>
      </c>
      <c r="M27" s="253">
        <f t="shared" si="5"/>
        <v>480</v>
      </c>
      <c r="N27" s="253">
        <f t="shared" si="5"/>
        <v>480</v>
      </c>
      <c r="O27" s="253">
        <f t="shared" si="5"/>
        <v>480</v>
      </c>
      <c r="P27" s="253">
        <f t="shared" si="5"/>
        <v>480</v>
      </c>
      <c r="Q27" s="254">
        <f aca="true" t="shared" si="6" ref="Q27:Q35">SUM(E27:P27)</f>
        <v>5760</v>
      </c>
    </row>
    <row r="28" spans="1:17" ht="15">
      <c r="A28" s="312" t="s">
        <v>158</v>
      </c>
      <c r="B28" s="312"/>
      <c r="C28" s="312"/>
      <c r="D28" s="312"/>
      <c r="E28" s="255">
        <f aca="true" t="shared" si="7" ref="E28:P28">E23*0.01</f>
        <v>60</v>
      </c>
      <c r="F28" s="244">
        <f t="shared" si="7"/>
        <v>60</v>
      </c>
      <c r="G28" s="244">
        <f t="shared" si="7"/>
        <v>60</v>
      </c>
      <c r="H28" s="244">
        <f t="shared" si="7"/>
        <v>60</v>
      </c>
      <c r="I28" s="244">
        <f t="shared" si="7"/>
        <v>60</v>
      </c>
      <c r="J28" s="244">
        <f t="shared" si="7"/>
        <v>60</v>
      </c>
      <c r="K28" s="244">
        <f t="shared" si="7"/>
        <v>60</v>
      </c>
      <c r="L28" s="244">
        <f t="shared" si="7"/>
        <v>60</v>
      </c>
      <c r="M28" s="244">
        <f t="shared" si="7"/>
        <v>60</v>
      </c>
      <c r="N28" s="244">
        <f t="shared" si="7"/>
        <v>60</v>
      </c>
      <c r="O28" s="244">
        <f t="shared" si="7"/>
        <v>60</v>
      </c>
      <c r="P28" s="244">
        <f t="shared" si="7"/>
        <v>60</v>
      </c>
      <c r="Q28" s="256">
        <f t="shared" si="6"/>
        <v>720</v>
      </c>
    </row>
    <row r="29" spans="1:17" ht="15">
      <c r="A29" s="312" t="s">
        <v>159</v>
      </c>
      <c r="B29" s="312"/>
      <c r="C29" s="312"/>
      <c r="D29" s="312"/>
      <c r="E29" s="255">
        <f aca="true" t="shared" si="8" ref="E29:P29">E23*25.5%</f>
        <v>1530</v>
      </c>
      <c r="F29" s="244">
        <f t="shared" si="8"/>
        <v>1530</v>
      </c>
      <c r="G29" s="244">
        <f t="shared" si="8"/>
        <v>1530</v>
      </c>
      <c r="H29" s="244">
        <f t="shared" si="8"/>
        <v>1530</v>
      </c>
      <c r="I29" s="244">
        <f t="shared" si="8"/>
        <v>1530</v>
      </c>
      <c r="J29" s="244">
        <f t="shared" si="8"/>
        <v>1530</v>
      </c>
      <c r="K29" s="244">
        <f t="shared" si="8"/>
        <v>1530</v>
      </c>
      <c r="L29" s="244">
        <f t="shared" si="8"/>
        <v>1530</v>
      </c>
      <c r="M29" s="244">
        <f t="shared" si="8"/>
        <v>1530</v>
      </c>
      <c r="N29" s="244">
        <f t="shared" si="8"/>
        <v>1530</v>
      </c>
      <c r="O29" s="244">
        <f t="shared" si="8"/>
        <v>1530</v>
      </c>
      <c r="P29" s="244">
        <f t="shared" si="8"/>
        <v>1530</v>
      </c>
      <c r="Q29" s="256">
        <f t="shared" si="6"/>
        <v>18360</v>
      </c>
    </row>
    <row r="30" spans="1:17" ht="15">
      <c r="A30" s="312" t="s">
        <v>160</v>
      </c>
      <c r="B30" s="312"/>
      <c r="C30" s="312"/>
      <c r="D30" s="312"/>
      <c r="E30" s="255">
        <f aca="true" t="shared" si="9" ref="E30:P30">E23/12</f>
        <v>500</v>
      </c>
      <c r="F30" s="244">
        <f t="shared" si="9"/>
        <v>500</v>
      </c>
      <c r="G30" s="244">
        <f t="shared" si="9"/>
        <v>500</v>
      </c>
      <c r="H30" s="244">
        <f t="shared" si="9"/>
        <v>500</v>
      </c>
      <c r="I30" s="244">
        <f t="shared" si="9"/>
        <v>500</v>
      </c>
      <c r="J30" s="244">
        <f t="shared" si="9"/>
        <v>500</v>
      </c>
      <c r="K30" s="244">
        <f t="shared" si="9"/>
        <v>500</v>
      </c>
      <c r="L30" s="244">
        <f t="shared" si="9"/>
        <v>500</v>
      </c>
      <c r="M30" s="244">
        <f t="shared" si="9"/>
        <v>500</v>
      </c>
      <c r="N30" s="244">
        <f t="shared" si="9"/>
        <v>500</v>
      </c>
      <c r="O30" s="244">
        <f t="shared" si="9"/>
        <v>500</v>
      </c>
      <c r="P30" s="244">
        <f t="shared" si="9"/>
        <v>500</v>
      </c>
      <c r="Q30" s="256">
        <f t="shared" si="6"/>
        <v>6000</v>
      </c>
    </row>
    <row r="31" spans="1:17" ht="15">
      <c r="A31" s="312" t="s">
        <v>161</v>
      </c>
      <c r="B31" s="312"/>
      <c r="C31" s="312"/>
      <c r="D31" s="312"/>
      <c r="E31" s="255">
        <f aca="true" t="shared" si="10" ref="E31:P31">(E30)+E30/3</f>
        <v>666.6666666666666</v>
      </c>
      <c r="F31" s="244">
        <f t="shared" si="10"/>
        <v>666.6666666666666</v>
      </c>
      <c r="G31" s="244">
        <f t="shared" si="10"/>
        <v>666.6666666666666</v>
      </c>
      <c r="H31" s="244">
        <f t="shared" si="10"/>
        <v>666.6666666666666</v>
      </c>
      <c r="I31" s="244">
        <f t="shared" si="10"/>
        <v>666.6666666666666</v>
      </c>
      <c r="J31" s="244">
        <f t="shared" si="10"/>
        <v>666.6666666666666</v>
      </c>
      <c r="K31" s="244">
        <f t="shared" si="10"/>
        <v>666.6666666666666</v>
      </c>
      <c r="L31" s="244">
        <f t="shared" si="10"/>
        <v>666.6666666666666</v>
      </c>
      <c r="M31" s="244">
        <f t="shared" si="10"/>
        <v>666.6666666666666</v>
      </c>
      <c r="N31" s="244">
        <f t="shared" si="10"/>
        <v>666.6666666666666</v>
      </c>
      <c r="O31" s="244">
        <f t="shared" si="10"/>
        <v>666.6666666666666</v>
      </c>
      <c r="P31" s="244">
        <f t="shared" si="10"/>
        <v>666.6666666666666</v>
      </c>
      <c r="Q31" s="256">
        <f t="shared" si="6"/>
        <v>8000.000000000001</v>
      </c>
    </row>
    <row r="32" spans="1:17" ht="15">
      <c r="A32" s="312" t="s">
        <v>162</v>
      </c>
      <c r="B32" s="312"/>
      <c r="C32" s="312"/>
      <c r="D32" s="312"/>
      <c r="E32" s="255">
        <f aca="true" t="shared" si="11" ref="E32:P32">(E30+E31)*0.08</f>
        <v>93.33333333333333</v>
      </c>
      <c r="F32" s="244">
        <f t="shared" si="11"/>
        <v>93.33333333333333</v>
      </c>
      <c r="G32" s="244">
        <f t="shared" si="11"/>
        <v>93.33333333333333</v>
      </c>
      <c r="H32" s="244">
        <f t="shared" si="11"/>
        <v>93.33333333333333</v>
      </c>
      <c r="I32" s="244">
        <f t="shared" si="11"/>
        <v>93.33333333333333</v>
      </c>
      <c r="J32" s="244">
        <f t="shared" si="11"/>
        <v>93.33333333333333</v>
      </c>
      <c r="K32" s="244">
        <f t="shared" si="11"/>
        <v>93.33333333333333</v>
      </c>
      <c r="L32" s="244">
        <f t="shared" si="11"/>
        <v>93.33333333333333</v>
      </c>
      <c r="M32" s="244">
        <f t="shared" si="11"/>
        <v>93.33333333333333</v>
      </c>
      <c r="N32" s="244">
        <f t="shared" si="11"/>
        <v>93.33333333333333</v>
      </c>
      <c r="O32" s="244">
        <f t="shared" si="11"/>
        <v>93.33333333333333</v>
      </c>
      <c r="P32" s="244">
        <f t="shared" si="11"/>
        <v>93.33333333333333</v>
      </c>
      <c r="Q32" s="256">
        <f t="shared" si="6"/>
        <v>1120</v>
      </c>
    </row>
    <row r="33" spans="1:17" ht="15">
      <c r="A33" s="312" t="s">
        <v>163</v>
      </c>
      <c r="B33" s="312"/>
      <c r="C33" s="312"/>
      <c r="D33" s="312"/>
      <c r="E33" s="255">
        <f aca="true" t="shared" si="12" ref="E33:P33">(E30+E31)*0.01</f>
        <v>11.666666666666666</v>
      </c>
      <c r="F33" s="244">
        <f t="shared" si="12"/>
        <v>11.666666666666666</v>
      </c>
      <c r="G33" s="244">
        <f t="shared" si="12"/>
        <v>11.666666666666666</v>
      </c>
      <c r="H33" s="244">
        <f t="shared" si="12"/>
        <v>11.666666666666666</v>
      </c>
      <c r="I33" s="244">
        <f t="shared" si="12"/>
        <v>11.666666666666666</v>
      </c>
      <c r="J33" s="244">
        <f t="shared" si="12"/>
        <v>11.666666666666666</v>
      </c>
      <c r="K33" s="244">
        <f t="shared" si="12"/>
        <v>11.666666666666666</v>
      </c>
      <c r="L33" s="244">
        <f t="shared" si="12"/>
        <v>11.666666666666666</v>
      </c>
      <c r="M33" s="244">
        <f t="shared" si="12"/>
        <v>11.666666666666666</v>
      </c>
      <c r="N33" s="244">
        <f t="shared" si="12"/>
        <v>11.666666666666666</v>
      </c>
      <c r="O33" s="244">
        <f t="shared" si="12"/>
        <v>11.666666666666666</v>
      </c>
      <c r="P33" s="244">
        <f t="shared" si="12"/>
        <v>11.666666666666666</v>
      </c>
      <c r="Q33" s="256">
        <f t="shared" si="6"/>
        <v>140</v>
      </c>
    </row>
    <row r="34" spans="1:17" ht="15">
      <c r="A34" s="312" t="s">
        <v>164</v>
      </c>
      <c r="B34" s="312"/>
      <c r="C34" s="312"/>
      <c r="D34" s="312"/>
      <c r="E34" s="255">
        <f aca="true" t="shared" si="13" ref="E34:P34">(E30+E31)*25.5%</f>
        <v>297.49999999999994</v>
      </c>
      <c r="F34" s="244">
        <f t="shared" si="13"/>
        <v>297.49999999999994</v>
      </c>
      <c r="G34" s="244">
        <f t="shared" si="13"/>
        <v>297.49999999999994</v>
      </c>
      <c r="H34" s="244">
        <f t="shared" si="13"/>
        <v>297.49999999999994</v>
      </c>
      <c r="I34" s="244">
        <f t="shared" si="13"/>
        <v>297.49999999999994</v>
      </c>
      <c r="J34" s="244">
        <f t="shared" si="13"/>
        <v>297.49999999999994</v>
      </c>
      <c r="K34" s="244">
        <f t="shared" si="13"/>
        <v>297.49999999999994</v>
      </c>
      <c r="L34" s="244">
        <f t="shared" si="13"/>
        <v>297.49999999999994</v>
      </c>
      <c r="M34" s="244">
        <f t="shared" si="13"/>
        <v>297.49999999999994</v>
      </c>
      <c r="N34" s="244">
        <f t="shared" si="13"/>
        <v>297.49999999999994</v>
      </c>
      <c r="O34" s="244">
        <f t="shared" si="13"/>
        <v>297.49999999999994</v>
      </c>
      <c r="P34" s="244">
        <f t="shared" si="13"/>
        <v>297.49999999999994</v>
      </c>
      <c r="Q34" s="256">
        <f t="shared" si="6"/>
        <v>3569.9999999999995</v>
      </c>
    </row>
    <row r="35" spans="1:17" ht="15.75" thickBot="1">
      <c r="A35" s="310" t="s">
        <v>165</v>
      </c>
      <c r="B35" s="310"/>
      <c r="C35" s="310"/>
      <c r="D35" s="310"/>
      <c r="E35" s="257">
        <f aca="true" t="shared" si="14" ref="E35:P35">(E27+E32)*0.4</f>
        <v>229.33333333333337</v>
      </c>
      <c r="F35" s="245">
        <f t="shared" si="14"/>
        <v>229.33333333333337</v>
      </c>
      <c r="G35" s="245">
        <f t="shared" si="14"/>
        <v>229.33333333333337</v>
      </c>
      <c r="H35" s="245">
        <f t="shared" si="14"/>
        <v>229.33333333333337</v>
      </c>
      <c r="I35" s="245">
        <f t="shared" si="14"/>
        <v>229.33333333333337</v>
      </c>
      <c r="J35" s="245">
        <f t="shared" si="14"/>
        <v>229.33333333333337</v>
      </c>
      <c r="K35" s="245">
        <f t="shared" si="14"/>
        <v>229.33333333333337</v>
      </c>
      <c r="L35" s="245">
        <f t="shared" si="14"/>
        <v>229.33333333333337</v>
      </c>
      <c r="M35" s="245">
        <f t="shared" si="14"/>
        <v>229.33333333333337</v>
      </c>
      <c r="N35" s="245">
        <f t="shared" si="14"/>
        <v>229.33333333333337</v>
      </c>
      <c r="O35" s="245">
        <f t="shared" si="14"/>
        <v>229.33333333333337</v>
      </c>
      <c r="P35" s="245">
        <f t="shared" si="14"/>
        <v>229.33333333333337</v>
      </c>
      <c r="Q35" s="258">
        <f t="shared" si="6"/>
        <v>2752.0000000000014</v>
      </c>
    </row>
    <row r="36" spans="1:17" ht="15" thickBot="1">
      <c r="A36" s="311" t="s">
        <v>166</v>
      </c>
      <c r="B36" s="311"/>
      <c r="C36" s="311"/>
      <c r="D36" s="311"/>
      <c r="E36" s="259">
        <f aca="true" t="shared" si="15" ref="E36:Q36">SUM(E27:E35)</f>
        <v>3868.5</v>
      </c>
      <c r="F36" s="260">
        <f t="shared" si="15"/>
        <v>3868.5</v>
      </c>
      <c r="G36" s="260">
        <f t="shared" si="15"/>
        <v>3868.5</v>
      </c>
      <c r="H36" s="260">
        <f t="shared" si="15"/>
        <v>3868.5</v>
      </c>
      <c r="I36" s="260">
        <f t="shared" si="15"/>
        <v>3868.5</v>
      </c>
      <c r="J36" s="260">
        <f t="shared" si="15"/>
        <v>3868.5</v>
      </c>
      <c r="K36" s="260">
        <f t="shared" si="15"/>
        <v>3868.5</v>
      </c>
      <c r="L36" s="260">
        <f t="shared" si="15"/>
        <v>3868.5</v>
      </c>
      <c r="M36" s="260">
        <f t="shared" si="15"/>
        <v>3868.5</v>
      </c>
      <c r="N36" s="260">
        <f t="shared" si="15"/>
        <v>3868.5</v>
      </c>
      <c r="O36" s="260">
        <f t="shared" si="15"/>
        <v>3868.5</v>
      </c>
      <c r="P36" s="260">
        <f t="shared" si="15"/>
        <v>3868.5</v>
      </c>
      <c r="Q36" s="261">
        <f t="shared" si="15"/>
        <v>46422</v>
      </c>
    </row>
    <row r="39" ht="15" thickBot="1"/>
    <row r="40" spans="1:17" ht="15" thickBot="1">
      <c r="A40" s="309" t="s">
        <v>167</v>
      </c>
      <c r="B40" s="309"/>
      <c r="C40" s="309"/>
      <c r="D40" s="309"/>
      <c r="E40" s="262">
        <f aca="true" t="shared" si="16" ref="E40:Q40">E23+E36</f>
        <v>9868.5</v>
      </c>
      <c r="F40" s="262">
        <f t="shared" si="16"/>
        <v>9868.5</v>
      </c>
      <c r="G40" s="262">
        <f t="shared" si="16"/>
        <v>9868.5</v>
      </c>
      <c r="H40" s="262">
        <f t="shared" si="16"/>
        <v>9868.5</v>
      </c>
      <c r="I40" s="262">
        <f t="shared" si="16"/>
        <v>9868.5</v>
      </c>
      <c r="J40" s="262">
        <f t="shared" si="16"/>
        <v>9868.5</v>
      </c>
      <c r="K40" s="262">
        <f t="shared" si="16"/>
        <v>9868.5</v>
      </c>
      <c r="L40" s="262">
        <f t="shared" si="16"/>
        <v>9868.5</v>
      </c>
      <c r="M40" s="262">
        <f t="shared" si="16"/>
        <v>9868.5</v>
      </c>
      <c r="N40" s="262">
        <f t="shared" si="16"/>
        <v>9868.5</v>
      </c>
      <c r="O40" s="262">
        <f t="shared" si="16"/>
        <v>9868.5</v>
      </c>
      <c r="P40" s="262">
        <f t="shared" si="16"/>
        <v>9868.5</v>
      </c>
      <c r="Q40" s="263">
        <f t="shared" si="16"/>
        <v>118422</v>
      </c>
    </row>
    <row r="42" ht="18">
      <c r="B42" s="192" t="s">
        <v>168</v>
      </c>
    </row>
  </sheetData>
  <sheetProtection/>
  <mergeCells count="15">
    <mergeCell ref="A1:Q1"/>
    <mergeCell ref="A23:D23"/>
    <mergeCell ref="A25:Q25"/>
    <mergeCell ref="A26:D26"/>
    <mergeCell ref="A27:D27"/>
    <mergeCell ref="A28:D28"/>
    <mergeCell ref="A40:D40"/>
    <mergeCell ref="A35:D35"/>
    <mergeCell ref="A36:D36"/>
    <mergeCell ref="A29:D29"/>
    <mergeCell ref="A30:D30"/>
    <mergeCell ref="A31:D31"/>
    <mergeCell ref="A32:D32"/>
    <mergeCell ref="A33:D33"/>
    <mergeCell ref="A34:D34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4">
      <selection activeCell="Q27" sqref="Q27"/>
    </sheetView>
  </sheetViews>
  <sheetFormatPr defaultColWidth="9.140625" defaultRowHeight="15"/>
  <cols>
    <col min="2" max="2" width="26.140625" style="0" customWidth="1"/>
    <col min="4" max="4" width="10.7109375" style="0" customWidth="1"/>
    <col min="5" max="16" width="9.28125" style="0" bestFit="1" customWidth="1"/>
    <col min="17" max="17" width="10.28125" style="0" bestFit="1" customWidth="1"/>
  </cols>
  <sheetData>
    <row r="1" spans="1:17" ht="20.25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1:17" ht="42.75">
      <c r="A2" s="183"/>
      <c r="B2" s="184" t="s">
        <v>126</v>
      </c>
      <c r="C2" s="185" t="s">
        <v>127</v>
      </c>
      <c r="D2" s="186" t="s">
        <v>191</v>
      </c>
      <c r="E2" s="186" t="s">
        <v>128</v>
      </c>
      <c r="F2" s="186" t="s">
        <v>129</v>
      </c>
      <c r="G2" s="186" t="s">
        <v>130</v>
      </c>
      <c r="H2" s="186" t="s">
        <v>131</v>
      </c>
      <c r="I2" s="186" t="s">
        <v>132</v>
      </c>
      <c r="J2" s="186" t="s">
        <v>133</v>
      </c>
      <c r="K2" s="186" t="s">
        <v>134</v>
      </c>
      <c r="L2" s="186" t="s">
        <v>135</v>
      </c>
      <c r="M2" s="186" t="s">
        <v>136</v>
      </c>
      <c r="N2" s="186" t="s">
        <v>137</v>
      </c>
      <c r="O2" s="186" t="s">
        <v>138</v>
      </c>
      <c r="P2" s="186" t="s">
        <v>139</v>
      </c>
      <c r="Q2" s="186" t="s">
        <v>140</v>
      </c>
    </row>
    <row r="3" spans="1:17" ht="14.25">
      <c r="A3" s="187">
        <v>1</v>
      </c>
      <c r="B3" s="187"/>
      <c r="C3" s="187"/>
      <c r="D3" s="244">
        <v>1000</v>
      </c>
      <c r="E3" s="247">
        <v>1000</v>
      </c>
      <c r="F3" s="247">
        <v>0</v>
      </c>
      <c r="G3" s="247">
        <v>0</v>
      </c>
      <c r="H3" s="247">
        <v>0</v>
      </c>
      <c r="I3" s="247">
        <v>1000</v>
      </c>
      <c r="J3" s="247">
        <v>0</v>
      </c>
      <c r="K3" s="247">
        <v>0</v>
      </c>
      <c r="L3" s="247">
        <v>0</v>
      </c>
      <c r="M3" s="247">
        <v>1000</v>
      </c>
      <c r="N3" s="247">
        <v>0</v>
      </c>
      <c r="O3" s="247">
        <v>0</v>
      </c>
      <c r="P3" s="247">
        <v>0</v>
      </c>
      <c r="Q3" s="247">
        <f>SUM(E3:P3)</f>
        <v>3000</v>
      </c>
    </row>
    <row r="4" spans="1:17" ht="14.25">
      <c r="A4" s="187">
        <f aca="true" t="shared" si="0" ref="A4:A22">A3+1</f>
        <v>2</v>
      </c>
      <c r="B4" s="187"/>
      <c r="C4" s="187"/>
      <c r="D4" s="244">
        <v>2000</v>
      </c>
      <c r="E4" s="247">
        <v>2000</v>
      </c>
      <c r="F4" s="247">
        <v>0</v>
      </c>
      <c r="G4" s="247">
        <v>0</v>
      </c>
      <c r="H4" s="247">
        <v>0</v>
      </c>
      <c r="I4" s="247">
        <v>2000</v>
      </c>
      <c r="J4" s="247">
        <v>0</v>
      </c>
      <c r="K4" s="247">
        <v>0</v>
      </c>
      <c r="L4" s="247">
        <v>0</v>
      </c>
      <c r="M4" s="247">
        <v>2000</v>
      </c>
      <c r="N4" s="247">
        <v>0</v>
      </c>
      <c r="O4" s="247">
        <v>0</v>
      </c>
      <c r="P4" s="247">
        <v>0</v>
      </c>
      <c r="Q4" s="247">
        <f aca="true" t="shared" si="1" ref="Q4:Q22">SUM(E4:P4)</f>
        <v>6000</v>
      </c>
    </row>
    <row r="5" spans="1:17" ht="14.25">
      <c r="A5" s="187">
        <f t="shared" si="0"/>
        <v>3</v>
      </c>
      <c r="B5" s="187"/>
      <c r="C5" s="187"/>
      <c r="D5" s="244">
        <v>2900</v>
      </c>
      <c r="E5" s="247">
        <v>2900</v>
      </c>
      <c r="F5" s="247">
        <v>0</v>
      </c>
      <c r="G5" s="247">
        <v>0</v>
      </c>
      <c r="H5" s="247">
        <v>0</v>
      </c>
      <c r="I5" s="247">
        <v>2900</v>
      </c>
      <c r="J5" s="247">
        <v>0</v>
      </c>
      <c r="K5" s="247">
        <v>0</v>
      </c>
      <c r="L5" s="247">
        <v>0</v>
      </c>
      <c r="M5" s="247">
        <v>2900</v>
      </c>
      <c r="N5" s="247">
        <v>0</v>
      </c>
      <c r="O5" s="247">
        <v>0</v>
      </c>
      <c r="P5" s="247">
        <v>0</v>
      </c>
      <c r="Q5" s="247">
        <f t="shared" si="1"/>
        <v>8700</v>
      </c>
    </row>
    <row r="6" spans="1:17" ht="14.25">
      <c r="A6" s="187">
        <f t="shared" si="0"/>
        <v>4</v>
      </c>
      <c r="B6" s="187"/>
      <c r="C6" s="187"/>
      <c r="D6" s="244"/>
      <c r="E6" s="247">
        <v>0</v>
      </c>
      <c r="F6" s="247">
        <v>0</v>
      </c>
      <c r="G6" s="247">
        <v>0</v>
      </c>
      <c r="H6" s="247">
        <v>0</v>
      </c>
      <c r="I6" s="247">
        <v>0</v>
      </c>
      <c r="J6" s="247">
        <v>0</v>
      </c>
      <c r="K6" s="247">
        <v>0</v>
      </c>
      <c r="L6" s="247">
        <v>0</v>
      </c>
      <c r="M6" s="247">
        <v>0</v>
      </c>
      <c r="N6" s="247">
        <v>0</v>
      </c>
      <c r="O6" s="247">
        <v>0</v>
      </c>
      <c r="P6" s="247">
        <v>0</v>
      </c>
      <c r="Q6" s="247">
        <f t="shared" si="1"/>
        <v>0</v>
      </c>
    </row>
    <row r="7" spans="1:17" ht="14.25">
      <c r="A7" s="187">
        <f t="shared" si="0"/>
        <v>5</v>
      </c>
      <c r="B7" s="187"/>
      <c r="C7" s="187"/>
      <c r="D7" s="244"/>
      <c r="E7" s="247">
        <v>0</v>
      </c>
      <c r="F7" s="247">
        <v>0</v>
      </c>
      <c r="G7" s="247">
        <v>0</v>
      </c>
      <c r="H7" s="247">
        <v>0</v>
      </c>
      <c r="I7" s="247">
        <v>0</v>
      </c>
      <c r="J7" s="247">
        <v>0</v>
      </c>
      <c r="K7" s="247">
        <v>0</v>
      </c>
      <c r="L7" s="247">
        <v>0</v>
      </c>
      <c r="M7" s="247">
        <v>0</v>
      </c>
      <c r="N7" s="247">
        <v>0</v>
      </c>
      <c r="O7" s="247">
        <v>0</v>
      </c>
      <c r="P7" s="247">
        <v>0</v>
      </c>
      <c r="Q7" s="247">
        <f t="shared" si="1"/>
        <v>0</v>
      </c>
    </row>
    <row r="8" spans="1:17" ht="14.25">
      <c r="A8" s="187">
        <f t="shared" si="0"/>
        <v>6</v>
      </c>
      <c r="B8" s="187"/>
      <c r="C8" s="187"/>
      <c r="D8" s="244"/>
      <c r="E8" s="247">
        <v>0</v>
      </c>
      <c r="F8" s="247">
        <v>0</v>
      </c>
      <c r="G8" s="247">
        <v>0</v>
      </c>
      <c r="H8" s="247">
        <v>0</v>
      </c>
      <c r="I8" s="247">
        <v>0</v>
      </c>
      <c r="J8" s="247">
        <v>0</v>
      </c>
      <c r="K8" s="247">
        <v>0</v>
      </c>
      <c r="L8" s="247">
        <v>0</v>
      </c>
      <c r="M8" s="247">
        <v>0</v>
      </c>
      <c r="N8" s="247">
        <v>0</v>
      </c>
      <c r="O8" s="247">
        <v>0</v>
      </c>
      <c r="P8" s="247">
        <v>0</v>
      </c>
      <c r="Q8" s="247">
        <f t="shared" si="1"/>
        <v>0</v>
      </c>
    </row>
    <row r="9" spans="1:17" ht="14.25">
      <c r="A9" s="187">
        <f t="shared" si="0"/>
        <v>7</v>
      </c>
      <c r="B9" s="187"/>
      <c r="C9" s="187"/>
      <c r="D9" s="244"/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f t="shared" si="1"/>
        <v>0</v>
      </c>
    </row>
    <row r="10" spans="1:17" ht="14.25">
      <c r="A10" s="187">
        <f t="shared" si="0"/>
        <v>8</v>
      </c>
      <c r="B10" s="187"/>
      <c r="C10" s="187"/>
      <c r="D10" s="244"/>
      <c r="E10" s="247">
        <v>0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7">
        <v>0</v>
      </c>
      <c r="Q10" s="247">
        <f t="shared" si="1"/>
        <v>0</v>
      </c>
    </row>
    <row r="11" spans="1:17" ht="14.25">
      <c r="A11" s="187">
        <f t="shared" si="0"/>
        <v>9</v>
      </c>
      <c r="B11" s="187"/>
      <c r="C11" s="187"/>
      <c r="D11" s="244"/>
      <c r="E11" s="247">
        <v>0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0</v>
      </c>
      <c r="M11" s="247">
        <v>0</v>
      </c>
      <c r="N11" s="247">
        <v>0</v>
      </c>
      <c r="O11" s="247">
        <v>0</v>
      </c>
      <c r="P11" s="247">
        <v>0</v>
      </c>
      <c r="Q11" s="247">
        <f t="shared" si="1"/>
        <v>0</v>
      </c>
    </row>
    <row r="12" spans="1:17" ht="14.25">
      <c r="A12" s="187">
        <f t="shared" si="0"/>
        <v>10</v>
      </c>
      <c r="B12" s="187"/>
      <c r="C12" s="187"/>
      <c r="D12" s="244"/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O12" s="247">
        <v>0</v>
      </c>
      <c r="P12" s="247">
        <v>0</v>
      </c>
      <c r="Q12" s="247">
        <f t="shared" si="1"/>
        <v>0</v>
      </c>
    </row>
    <row r="13" spans="1:17" ht="14.25">
      <c r="A13" s="187">
        <f t="shared" si="0"/>
        <v>11</v>
      </c>
      <c r="B13" s="187"/>
      <c r="C13" s="187"/>
      <c r="D13" s="244"/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7">
        <v>0</v>
      </c>
      <c r="Q13" s="247">
        <f t="shared" si="1"/>
        <v>0</v>
      </c>
    </row>
    <row r="14" spans="1:17" ht="14.25">
      <c r="A14" s="187">
        <f t="shared" si="0"/>
        <v>12</v>
      </c>
      <c r="B14" s="187"/>
      <c r="C14" s="187"/>
      <c r="D14" s="244"/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47">
        <v>0</v>
      </c>
      <c r="P14" s="247">
        <v>0</v>
      </c>
      <c r="Q14" s="247">
        <f t="shared" si="1"/>
        <v>0</v>
      </c>
    </row>
    <row r="15" spans="1:17" ht="14.25">
      <c r="A15" s="187">
        <f t="shared" si="0"/>
        <v>13</v>
      </c>
      <c r="B15" s="187"/>
      <c r="C15" s="187"/>
      <c r="D15" s="244"/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7">
        <v>0</v>
      </c>
      <c r="Q15" s="247">
        <f t="shared" si="1"/>
        <v>0</v>
      </c>
    </row>
    <row r="16" spans="1:17" ht="14.25">
      <c r="A16" s="187">
        <f t="shared" si="0"/>
        <v>14</v>
      </c>
      <c r="B16" s="187"/>
      <c r="C16" s="187"/>
      <c r="D16" s="244"/>
      <c r="E16" s="247">
        <v>0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247">
        <v>0</v>
      </c>
      <c r="P16" s="247">
        <v>0</v>
      </c>
      <c r="Q16" s="247">
        <f t="shared" si="1"/>
        <v>0</v>
      </c>
    </row>
    <row r="17" spans="1:17" ht="14.25">
      <c r="A17" s="187">
        <f t="shared" si="0"/>
        <v>15</v>
      </c>
      <c r="B17" s="187"/>
      <c r="C17" s="187"/>
      <c r="D17" s="244"/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247">
        <v>0</v>
      </c>
      <c r="N17" s="247">
        <v>0</v>
      </c>
      <c r="O17" s="247">
        <v>0</v>
      </c>
      <c r="P17" s="247">
        <v>0</v>
      </c>
      <c r="Q17" s="247">
        <f t="shared" si="1"/>
        <v>0</v>
      </c>
    </row>
    <row r="18" spans="1:17" ht="14.25">
      <c r="A18" s="187">
        <f t="shared" si="0"/>
        <v>16</v>
      </c>
      <c r="B18" s="187"/>
      <c r="C18" s="187"/>
      <c r="D18" s="244"/>
      <c r="E18" s="247">
        <v>0</v>
      </c>
      <c r="F18" s="247">
        <v>0</v>
      </c>
      <c r="G18" s="247">
        <v>0</v>
      </c>
      <c r="H18" s="247">
        <v>0</v>
      </c>
      <c r="I18" s="247">
        <v>0</v>
      </c>
      <c r="J18" s="247">
        <v>0</v>
      </c>
      <c r="K18" s="247">
        <v>0</v>
      </c>
      <c r="L18" s="247">
        <v>0</v>
      </c>
      <c r="M18" s="247">
        <v>0</v>
      </c>
      <c r="N18" s="247">
        <v>0</v>
      </c>
      <c r="O18" s="247">
        <v>0</v>
      </c>
      <c r="P18" s="247">
        <v>0</v>
      </c>
      <c r="Q18" s="247">
        <f t="shared" si="1"/>
        <v>0</v>
      </c>
    </row>
    <row r="19" spans="1:17" ht="14.25">
      <c r="A19" s="187">
        <f t="shared" si="0"/>
        <v>17</v>
      </c>
      <c r="B19" s="187"/>
      <c r="C19" s="187"/>
      <c r="D19" s="244"/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f t="shared" si="1"/>
        <v>0</v>
      </c>
    </row>
    <row r="20" spans="1:17" ht="14.25">
      <c r="A20" s="187">
        <f t="shared" si="0"/>
        <v>18</v>
      </c>
      <c r="B20" s="187"/>
      <c r="C20" s="187"/>
      <c r="D20" s="244"/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0</v>
      </c>
      <c r="Q20" s="247">
        <f t="shared" si="1"/>
        <v>0</v>
      </c>
    </row>
    <row r="21" spans="1:17" ht="14.25">
      <c r="A21" s="187">
        <f t="shared" si="0"/>
        <v>19</v>
      </c>
      <c r="B21" s="187"/>
      <c r="C21" s="187"/>
      <c r="D21" s="244"/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f t="shared" si="1"/>
        <v>0</v>
      </c>
    </row>
    <row r="22" spans="1:17" ht="15" thickBot="1">
      <c r="A22" s="188">
        <f t="shared" si="0"/>
        <v>20</v>
      </c>
      <c r="B22" s="188"/>
      <c r="C22" s="188"/>
      <c r="D22" s="245"/>
      <c r="E22" s="247">
        <v>0</v>
      </c>
      <c r="F22" s="247">
        <v>0</v>
      </c>
      <c r="G22" s="247">
        <v>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47">
        <v>0</v>
      </c>
      <c r="O22" s="247">
        <v>0</v>
      </c>
      <c r="P22" s="247">
        <v>0</v>
      </c>
      <c r="Q22" s="248">
        <f t="shared" si="1"/>
        <v>0</v>
      </c>
    </row>
    <row r="23" spans="1:17" ht="15" thickBot="1">
      <c r="A23" s="314" t="s">
        <v>141</v>
      </c>
      <c r="B23" s="314"/>
      <c r="C23" s="314"/>
      <c r="D23" s="314"/>
      <c r="E23" s="264">
        <f>SUM(E3:E22)</f>
        <v>5900</v>
      </c>
      <c r="F23" s="265">
        <f aca="true" t="shared" si="2" ref="F23:Q23">SUM(F3:F22)</f>
        <v>0</v>
      </c>
      <c r="G23" s="265">
        <f t="shared" si="2"/>
        <v>0</v>
      </c>
      <c r="H23" s="265">
        <f t="shared" si="2"/>
        <v>0</v>
      </c>
      <c r="I23" s="265">
        <f t="shared" si="2"/>
        <v>5900</v>
      </c>
      <c r="J23" s="265">
        <f t="shared" si="2"/>
        <v>0</v>
      </c>
      <c r="K23" s="265">
        <f t="shared" si="2"/>
        <v>0</v>
      </c>
      <c r="L23" s="265">
        <f t="shared" si="2"/>
        <v>0</v>
      </c>
      <c r="M23" s="265">
        <f t="shared" si="2"/>
        <v>5900</v>
      </c>
      <c r="N23" s="265">
        <f t="shared" si="2"/>
        <v>0</v>
      </c>
      <c r="O23" s="265">
        <f t="shared" si="2"/>
        <v>0</v>
      </c>
      <c r="P23" s="265">
        <f t="shared" si="2"/>
        <v>0</v>
      </c>
      <c r="Q23" s="266">
        <f t="shared" si="2"/>
        <v>17700</v>
      </c>
    </row>
    <row r="24" ht="15" thickBot="1"/>
    <row r="25" spans="1:17" ht="20.25" thickBot="1">
      <c r="A25" s="313" t="s">
        <v>142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</row>
    <row r="26" spans="1:17" ht="43.5" thickBot="1">
      <c r="A26" s="315" t="s">
        <v>143</v>
      </c>
      <c r="B26" s="315"/>
      <c r="C26" s="315"/>
      <c r="D26" s="315"/>
      <c r="E26" s="189" t="s">
        <v>144</v>
      </c>
      <c r="F26" s="190" t="s">
        <v>145</v>
      </c>
      <c r="G26" s="190" t="s">
        <v>146</v>
      </c>
      <c r="H26" s="190" t="s">
        <v>147</v>
      </c>
      <c r="I26" s="190" t="s">
        <v>148</v>
      </c>
      <c r="J26" s="190" t="s">
        <v>149</v>
      </c>
      <c r="K26" s="189" t="s">
        <v>150</v>
      </c>
      <c r="L26" s="190" t="s">
        <v>151</v>
      </c>
      <c r="M26" s="190" t="s">
        <v>152</v>
      </c>
      <c r="N26" s="190" t="s">
        <v>153</v>
      </c>
      <c r="O26" s="190" t="s">
        <v>154</v>
      </c>
      <c r="P26" s="190" t="s">
        <v>155</v>
      </c>
      <c r="Q26" s="191" t="s">
        <v>156</v>
      </c>
    </row>
    <row r="27" spans="1:17" ht="15">
      <c r="A27" s="316" t="s">
        <v>157</v>
      </c>
      <c r="B27" s="316"/>
      <c r="C27" s="316"/>
      <c r="D27" s="316"/>
      <c r="E27" s="252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253">
        <v>0</v>
      </c>
      <c r="L27" s="253">
        <v>0</v>
      </c>
      <c r="M27" s="253">
        <v>0</v>
      </c>
      <c r="N27" s="253">
        <v>0</v>
      </c>
      <c r="O27" s="253">
        <v>0</v>
      </c>
      <c r="P27" s="253">
        <v>0</v>
      </c>
      <c r="Q27" s="254">
        <f aca="true" t="shared" si="3" ref="Q27:Q36">SUM(E27:P27)</f>
        <v>0</v>
      </c>
    </row>
    <row r="28" spans="1:17" ht="15">
      <c r="A28" s="312" t="s">
        <v>158</v>
      </c>
      <c r="B28" s="312"/>
      <c r="C28" s="312"/>
      <c r="D28" s="312"/>
      <c r="E28" s="255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56">
        <f t="shared" si="3"/>
        <v>0</v>
      </c>
    </row>
    <row r="29" spans="1:17" ht="15">
      <c r="A29" s="312" t="s">
        <v>159</v>
      </c>
      <c r="B29" s="312"/>
      <c r="C29" s="312"/>
      <c r="D29" s="312"/>
      <c r="E29" s="255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56">
        <f t="shared" si="3"/>
        <v>0</v>
      </c>
    </row>
    <row r="30" spans="1:17" ht="15">
      <c r="A30" s="330" t="s">
        <v>192</v>
      </c>
      <c r="B30" s="331"/>
      <c r="C30" s="331"/>
      <c r="D30" s="332"/>
      <c r="E30" s="255"/>
      <c r="F30" s="244">
        <v>0</v>
      </c>
      <c r="G30" s="244">
        <v>0</v>
      </c>
      <c r="H30" s="244"/>
      <c r="I30" s="244"/>
      <c r="J30" s="244"/>
      <c r="K30" s="244"/>
      <c r="L30" s="244"/>
      <c r="M30" s="244"/>
      <c r="N30" s="244"/>
      <c r="O30" s="244"/>
      <c r="P30" s="244"/>
      <c r="Q30" s="256"/>
    </row>
    <row r="31" spans="1:17" ht="15">
      <c r="A31" s="312" t="s">
        <v>160</v>
      </c>
      <c r="B31" s="312"/>
      <c r="C31" s="312"/>
      <c r="D31" s="312"/>
      <c r="E31" s="255">
        <f aca="true" t="shared" si="4" ref="E31:P31">E23/12</f>
        <v>491.6666666666667</v>
      </c>
      <c r="F31" s="244">
        <f t="shared" si="4"/>
        <v>0</v>
      </c>
      <c r="G31" s="244">
        <f t="shared" si="4"/>
        <v>0</v>
      </c>
      <c r="H31" s="244">
        <f t="shared" si="4"/>
        <v>0</v>
      </c>
      <c r="I31" s="244">
        <f t="shared" si="4"/>
        <v>491.6666666666667</v>
      </c>
      <c r="J31" s="244">
        <f t="shared" si="4"/>
        <v>0</v>
      </c>
      <c r="K31" s="244">
        <f t="shared" si="4"/>
        <v>0</v>
      </c>
      <c r="L31" s="244">
        <f t="shared" si="4"/>
        <v>0</v>
      </c>
      <c r="M31" s="244">
        <f t="shared" si="4"/>
        <v>491.6666666666667</v>
      </c>
      <c r="N31" s="244">
        <f t="shared" si="4"/>
        <v>0</v>
      </c>
      <c r="O31" s="244">
        <f t="shared" si="4"/>
        <v>0</v>
      </c>
      <c r="P31" s="244">
        <f t="shared" si="4"/>
        <v>0</v>
      </c>
      <c r="Q31" s="256">
        <f t="shared" si="3"/>
        <v>1475</v>
      </c>
    </row>
    <row r="32" spans="1:17" ht="15">
      <c r="A32" s="312" t="s">
        <v>161</v>
      </c>
      <c r="B32" s="312"/>
      <c r="C32" s="312"/>
      <c r="D32" s="312"/>
      <c r="E32" s="255">
        <f aca="true" t="shared" si="5" ref="E32:P32">(E31)+E31/3</f>
        <v>655.5555555555555</v>
      </c>
      <c r="F32" s="244">
        <f t="shared" si="5"/>
        <v>0</v>
      </c>
      <c r="G32" s="244">
        <f t="shared" si="5"/>
        <v>0</v>
      </c>
      <c r="H32" s="244">
        <f t="shared" si="5"/>
        <v>0</v>
      </c>
      <c r="I32" s="244">
        <f t="shared" si="5"/>
        <v>655.5555555555555</v>
      </c>
      <c r="J32" s="244">
        <f t="shared" si="5"/>
        <v>0</v>
      </c>
      <c r="K32" s="244">
        <f t="shared" si="5"/>
        <v>0</v>
      </c>
      <c r="L32" s="244">
        <f t="shared" si="5"/>
        <v>0</v>
      </c>
      <c r="M32" s="244">
        <f t="shared" si="5"/>
        <v>655.5555555555555</v>
      </c>
      <c r="N32" s="244">
        <f t="shared" si="5"/>
        <v>0</v>
      </c>
      <c r="O32" s="244">
        <f t="shared" si="5"/>
        <v>0</v>
      </c>
      <c r="P32" s="244">
        <f t="shared" si="5"/>
        <v>0</v>
      </c>
      <c r="Q32" s="256">
        <f t="shared" si="3"/>
        <v>1966.6666666666665</v>
      </c>
    </row>
    <row r="33" spans="1:17" ht="15">
      <c r="A33" s="312" t="s">
        <v>162</v>
      </c>
      <c r="B33" s="312"/>
      <c r="C33" s="312"/>
      <c r="D33" s="312"/>
      <c r="E33" s="255">
        <f aca="true" t="shared" si="6" ref="E33:P33">(E31+E32)*0.08</f>
        <v>91.77777777777777</v>
      </c>
      <c r="F33" s="244">
        <f t="shared" si="6"/>
        <v>0</v>
      </c>
      <c r="G33" s="244">
        <f t="shared" si="6"/>
        <v>0</v>
      </c>
      <c r="H33" s="244">
        <f t="shared" si="6"/>
        <v>0</v>
      </c>
      <c r="I33" s="244">
        <f t="shared" si="6"/>
        <v>91.77777777777777</v>
      </c>
      <c r="J33" s="244">
        <f t="shared" si="6"/>
        <v>0</v>
      </c>
      <c r="K33" s="244">
        <f t="shared" si="6"/>
        <v>0</v>
      </c>
      <c r="L33" s="244">
        <f t="shared" si="6"/>
        <v>0</v>
      </c>
      <c r="M33" s="244">
        <f t="shared" si="6"/>
        <v>91.77777777777777</v>
      </c>
      <c r="N33" s="244">
        <f t="shared" si="6"/>
        <v>0</v>
      </c>
      <c r="O33" s="244">
        <f t="shared" si="6"/>
        <v>0</v>
      </c>
      <c r="P33" s="244">
        <f t="shared" si="6"/>
        <v>0</v>
      </c>
      <c r="Q33" s="256">
        <f t="shared" si="3"/>
        <v>275.3333333333333</v>
      </c>
    </row>
    <row r="34" spans="1:17" ht="15">
      <c r="A34" s="312" t="s">
        <v>163</v>
      </c>
      <c r="B34" s="312"/>
      <c r="C34" s="312"/>
      <c r="D34" s="312"/>
      <c r="E34" s="255">
        <f aca="true" t="shared" si="7" ref="E34:P34">(E31+E32)*0.01</f>
        <v>11.472222222222221</v>
      </c>
      <c r="F34" s="244">
        <f t="shared" si="7"/>
        <v>0</v>
      </c>
      <c r="G34" s="244">
        <f t="shared" si="7"/>
        <v>0</v>
      </c>
      <c r="H34" s="244">
        <f t="shared" si="7"/>
        <v>0</v>
      </c>
      <c r="I34" s="244">
        <f t="shared" si="7"/>
        <v>11.472222222222221</v>
      </c>
      <c r="J34" s="244">
        <f t="shared" si="7"/>
        <v>0</v>
      </c>
      <c r="K34" s="244">
        <f t="shared" si="7"/>
        <v>0</v>
      </c>
      <c r="L34" s="244">
        <f t="shared" si="7"/>
        <v>0</v>
      </c>
      <c r="M34" s="244">
        <f t="shared" si="7"/>
        <v>11.472222222222221</v>
      </c>
      <c r="N34" s="244">
        <f t="shared" si="7"/>
        <v>0</v>
      </c>
      <c r="O34" s="244">
        <f t="shared" si="7"/>
        <v>0</v>
      </c>
      <c r="P34" s="244">
        <f t="shared" si="7"/>
        <v>0</v>
      </c>
      <c r="Q34" s="256">
        <f t="shared" si="3"/>
        <v>34.416666666666664</v>
      </c>
    </row>
    <row r="35" spans="1:17" ht="15">
      <c r="A35" s="312" t="s">
        <v>164</v>
      </c>
      <c r="B35" s="312"/>
      <c r="C35" s="312"/>
      <c r="D35" s="312"/>
      <c r="E35" s="255">
        <f aca="true" t="shared" si="8" ref="E35:P35">(E31+E32)*25.5%</f>
        <v>292.5416666666667</v>
      </c>
      <c r="F35" s="244">
        <f t="shared" si="8"/>
        <v>0</v>
      </c>
      <c r="G35" s="244">
        <f t="shared" si="8"/>
        <v>0</v>
      </c>
      <c r="H35" s="244">
        <f t="shared" si="8"/>
        <v>0</v>
      </c>
      <c r="I35" s="244">
        <f t="shared" si="8"/>
        <v>292.5416666666667</v>
      </c>
      <c r="J35" s="244">
        <f t="shared" si="8"/>
        <v>0</v>
      </c>
      <c r="K35" s="244">
        <f t="shared" si="8"/>
        <v>0</v>
      </c>
      <c r="L35" s="244">
        <f t="shared" si="8"/>
        <v>0</v>
      </c>
      <c r="M35" s="244">
        <f t="shared" si="8"/>
        <v>292.5416666666667</v>
      </c>
      <c r="N35" s="244">
        <f t="shared" si="8"/>
        <v>0</v>
      </c>
      <c r="O35" s="244">
        <f t="shared" si="8"/>
        <v>0</v>
      </c>
      <c r="P35" s="244">
        <f t="shared" si="8"/>
        <v>0</v>
      </c>
      <c r="Q35" s="256">
        <f t="shared" si="3"/>
        <v>877.625</v>
      </c>
    </row>
    <row r="36" spans="1:17" ht="15.75" thickBot="1">
      <c r="A36" s="310" t="s">
        <v>165</v>
      </c>
      <c r="B36" s="310"/>
      <c r="C36" s="310"/>
      <c r="D36" s="310"/>
      <c r="E36" s="257">
        <f aca="true" t="shared" si="9" ref="E36:P36">(E27+E33)*0.4</f>
        <v>36.71111111111111</v>
      </c>
      <c r="F36" s="245">
        <f t="shared" si="9"/>
        <v>0</v>
      </c>
      <c r="G36" s="245">
        <f t="shared" si="9"/>
        <v>0</v>
      </c>
      <c r="H36" s="245">
        <f t="shared" si="9"/>
        <v>0</v>
      </c>
      <c r="I36" s="245">
        <f t="shared" si="9"/>
        <v>36.71111111111111</v>
      </c>
      <c r="J36" s="245">
        <f t="shared" si="9"/>
        <v>0</v>
      </c>
      <c r="K36" s="245">
        <f t="shared" si="9"/>
        <v>0</v>
      </c>
      <c r="L36" s="245">
        <f t="shared" si="9"/>
        <v>0</v>
      </c>
      <c r="M36" s="245">
        <f t="shared" si="9"/>
        <v>36.71111111111111</v>
      </c>
      <c r="N36" s="245">
        <f t="shared" si="9"/>
        <v>0</v>
      </c>
      <c r="O36" s="245">
        <f t="shared" si="9"/>
        <v>0</v>
      </c>
      <c r="P36" s="245">
        <f t="shared" si="9"/>
        <v>0</v>
      </c>
      <c r="Q36" s="258">
        <f t="shared" si="3"/>
        <v>110.13333333333333</v>
      </c>
    </row>
    <row r="37" spans="1:17" ht="15" thickBot="1">
      <c r="A37" s="311" t="s">
        <v>166</v>
      </c>
      <c r="B37" s="311"/>
      <c r="C37" s="311"/>
      <c r="D37" s="311"/>
      <c r="E37" s="259">
        <f aca="true" t="shared" si="10" ref="E37:Q37">SUM(E27:E36)</f>
        <v>1579.725</v>
      </c>
      <c r="F37" s="260">
        <f t="shared" si="10"/>
        <v>0</v>
      </c>
      <c r="G37" s="260">
        <f t="shared" si="10"/>
        <v>0</v>
      </c>
      <c r="H37" s="260">
        <f t="shared" si="10"/>
        <v>0</v>
      </c>
      <c r="I37" s="260">
        <f t="shared" si="10"/>
        <v>1579.725</v>
      </c>
      <c r="J37" s="260">
        <f t="shared" si="10"/>
        <v>0</v>
      </c>
      <c r="K37" s="260">
        <f t="shared" si="10"/>
        <v>0</v>
      </c>
      <c r="L37" s="260">
        <f t="shared" si="10"/>
        <v>0</v>
      </c>
      <c r="M37" s="260">
        <f t="shared" si="10"/>
        <v>1579.725</v>
      </c>
      <c r="N37" s="260">
        <f t="shared" si="10"/>
        <v>0</v>
      </c>
      <c r="O37" s="260">
        <f t="shared" si="10"/>
        <v>0</v>
      </c>
      <c r="P37" s="260">
        <f t="shared" si="10"/>
        <v>0</v>
      </c>
      <c r="Q37" s="261">
        <f t="shared" si="10"/>
        <v>4739.174999999999</v>
      </c>
    </row>
  </sheetData>
  <sheetProtection/>
  <mergeCells count="15">
    <mergeCell ref="A1:Q1"/>
    <mergeCell ref="A23:D23"/>
    <mergeCell ref="A25:Q25"/>
    <mergeCell ref="A26:D26"/>
    <mergeCell ref="A27:D27"/>
    <mergeCell ref="A28:D28"/>
    <mergeCell ref="A36:D36"/>
    <mergeCell ref="A37:D37"/>
    <mergeCell ref="A29:D29"/>
    <mergeCell ref="A31:D31"/>
    <mergeCell ref="A32:D32"/>
    <mergeCell ref="A33:D33"/>
    <mergeCell ref="A34:D34"/>
    <mergeCell ref="A35:D35"/>
    <mergeCell ref="A30:D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46"/>
  <sheetViews>
    <sheetView showGridLines="0" zoomScale="145" zoomScaleNormal="145" zoomScalePageLayoutView="0" workbookViewId="0" topLeftCell="A2">
      <selection activeCell="I11" sqref="I11"/>
    </sheetView>
  </sheetViews>
  <sheetFormatPr defaultColWidth="9.140625" defaultRowHeight="15"/>
  <cols>
    <col min="1" max="1" width="1.1484375" style="117" customWidth="1"/>
    <col min="2" max="2" width="27.7109375" style="118" customWidth="1"/>
    <col min="3" max="3" width="0.71875" style="118" hidden="1" customWidth="1"/>
    <col min="4" max="4" width="11.8515625" style="119" customWidth="1"/>
    <col min="5" max="5" width="11.8515625" style="120" customWidth="1"/>
    <col min="6" max="6" width="10.8515625" style="121" customWidth="1"/>
    <col min="7" max="7" width="11.8515625" style="119" customWidth="1"/>
    <col min="8" max="8" width="11.8515625" style="118" customWidth="1"/>
    <col min="9" max="16384" width="9.140625" style="118" customWidth="1"/>
  </cols>
  <sheetData>
    <row r="1" ht="9.75" hidden="1"/>
    <row r="2" spans="2:7" ht="15">
      <c r="B2" s="181" t="s">
        <v>20</v>
      </c>
      <c r="C2" s="178" t="s">
        <v>21</v>
      </c>
      <c r="D2" s="321"/>
      <c r="E2" s="322"/>
      <c r="F2" s="322"/>
      <c r="G2" s="323"/>
    </row>
    <row r="3" spans="2:7" ht="15" customHeight="1">
      <c r="B3" s="181" t="s">
        <v>22</v>
      </c>
      <c r="C3" s="178" t="s">
        <v>23</v>
      </c>
      <c r="D3" s="321"/>
      <c r="E3" s="322"/>
      <c r="F3" s="322"/>
      <c r="G3" s="323"/>
    </row>
    <row r="4" spans="2:7" ht="15" customHeight="1">
      <c r="B4" s="180" t="s">
        <v>122</v>
      </c>
      <c r="C4" s="178"/>
      <c r="D4" s="321"/>
      <c r="E4" s="322"/>
      <c r="F4" s="322"/>
      <c r="G4" s="323"/>
    </row>
    <row r="5" spans="2:7" ht="15" customHeight="1" thickBot="1">
      <c r="B5" s="182" t="s">
        <v>123</v>
      </c>
      <c r="C5" s="179"/>
      <c r="D5" s="324"/>
      <c r="E5" s="325"/>
      <c r="F5" s="325"/>
      <c r="G5" s="326"/>
    </row>
    <row r="6" ht="0.75" customHeight="1" hidden="1"/>
    <row r="7" spans="1:7" s="125" customFormat="1" ht="12" customHeight="1" thickBot="1">
      <c r="A7" s="122"/>
      <c r="B7" s="328" t="s">
        <v>124</v>
      </c>
      <c r="C7" s="123"/>
      <c r="D7" s="329" t="s">
        <v>108</v>
      </c>
      <c r="E7" s="124" t="s">
        <v>109</v>
      </c>
      <c r="F7" s="329" t="s">
        <v>110</v>
      </c>
      <c r="G7" s="329" t="s">
        <v>111</v>
      </c>
    </row>
    <row r="8" spans="2:7" ht="12" customHeight="1" thickBot="1">
      <c r="B8" s="328"/>
      <c r="C8" s="126"/>
      <c r="D8" s="329"/>
      <c r="E8" s="127" t="s">
        <v>112</v>
      </c>
      <c r="F8" s="329"/>
      <c r="G8" s="329"/>
    </row>
    <row r="9" spans="2:7" ht="6.75" customHeight="1" hidden="1">
      <c r="B9" s="128"/>
      <c r="C9" s="129"/>
      <c r="D9" s="130"/>
      <c r="E9" s="131"/>
      <c r="F9" s="132"/>
      <c r="G9" s="133"/>
    </row>
    <row r="10" spans="2:7" ht="13.5" customHeight="1" thickBot="1">
      <c r="B10" s="317" t="s">
        <v>182</v>
      </c>
      <c r="C10" s="317"/>
      <c r="D10" s="317"/>
      <c r="E10" s="317"/>
      <c r="F10" s="317"/>
      <c r="G10" s="317"/>
    </row>
    <row r="11" spans="1:12" ht="10.5" customHeight="1" thickBot="1">
      <c r="A11" s="117">
        <v>600</v>
      </c>
      <c r="B11" s="134" t="s">
        <v>183</v>
      </c>
      <c r="C11" s="135"/>
      <c r="D11" s="215">
        <f>'R. HUMANOS ORÇADO'!Q23</f>
        <v>72000</v>
      </c>
      <c r="E11" s="213">
        <f>F11/D11</f>
        <v>0.24583333333333332</v>
      </c>
      <c r="F11" s="137">
        <f>'R. HUMANOS REALIZADO'!Q23</f>
        <v>17700</v>
      </c>
      <c r="G11" s="138">
        <f>D11-F11</f>
        <v>54300</v>
      </c>
      <c r="J11" s="327"/>
      <c r="K11" s="327"/>
      <c r="L11" s="327"/>
    </row>
    <row r="12" spans="2:11" ht="10.5" customHeight="1" thickBot="1">
      <c r="B12" s="139" t="s">
        <v>184</v>
      </c>
      <c r="C12" s="140"/>
      <c r="D12" s="214">
        <f>'R. HUMANOS ORÇADO'!Q36</f>
        <v>46422</v>
      </c>
      <c r="E12" s="136">
        <f>F12/D12</f>
        <v>0.10208898797983713</v>
      </c>
      <c r="F12" s="137">
        <f>'R. HUMANOS REALIZADO'!Q37</f>
        <v>4739.174999999999</v>
      </c>
      <c r="G12" s="138">
        <f>D12-F12</f>
        <v>41682.825</v>
      </c>
      <c r="J12" s="141"/>
      <c r="K12" s="141"/>
    </row>
    <row r="13" spans="1:11" ht="10.5" customHeight="1" thickBot="1">
      <c r="A13" s="144"/>
      <c r="B13" s="219" t="s">
        <v>113</v>
      </c>
      <c r="C13" s="282"/>
      <c r="D13" s="220">
        <f>SUM(D11:D12)</f>
        <v>118422</v>
      </c>
      <c r="E13" s="283">
        <f>F13/D13</f>
        <v>0.18948485078786037</v>
      </c>
      <c r="F13" s="221">
        <f>SUM(F11:F12)</f>
        <v>22439.175</v>
      </c>
      <c r="G13" s="222">
        <f>SUM(G11:G12)</f>
        <v>95982.825</v>
      </c>
      <c r="K13" s="143"/>
    </row>
    <row r="14" spans="1:11" ht="10.5" customHeight="1" thickBot="1">
      <c r="A14" s="144"/>
      <c r="B14" s="223"/>
      <c r="C14" s="224"/>
      <c r="D14" s="225"/>
      <c r="E14" s="226"/>
      <c r="F14" s="227"/>
      <c r="G14" s="228"/>
      <c r="K14" s="143"/>
    </row>
    <row r="15" spans="1:11" ht="13.5" customHeight="1" thickBot="1">
      <c r="A15" s="144"/>
      <c r="B15" s="318" t="s">
        <v>181</v>
      </c>
      <c r="C15" s="319"/>
      <c r="D15" s="319"/>
      <c r="E15" s="319"/>
      <c r="F15" s="319"/>
      <c r="G15" s="320"/>
      <c r="K15" s="143"/>
    </row>
    <row r="16" spans="1:11" ht="10.5" customHeight="1" thickBot="1">
      <c r="A16" s="144"/>
      <c r="B16" s="212" t="s">
        <v>185</v>
      </c>
      <c r="C16" s="216"/>
      <c r="D16" s="217">
        <v>1000</v>
      </c>
      <c r="E16" s="213">
        <f>F16/D16</f>
        <v>0.12</v>
      </c>
      <c r="F16" s="218">
        <f>'LANÇAMENTO MES 01'!F37+'LANÇAMENTO MES 02'!F37+'LANÇAMENTO MES 03'!F37+'LANÇAMENTO MES 04'!F37+'LANÇAMENTO MES 05'!F37+'LANÇAMENTO MES 06'!F37+'LANÇAMENTO MES 07'!F37+'LANÇAMENTO MES 08'!F37+'LANÇAMENTO MES 09'!F37+'LANÇAMENTO MES 10'!F37+'LANÇAMENTO MES 11'!F37+'LANÇAMENTOS MES 12'!F37</f>
        <v>120</v>
      </c>
      <c r="G16" s="138">
        <f>D16-F16</f>
        <v>880</v>
      </c>
      <c r="K16" s="143"/>
    </row>
    <row r="17" spans="1:11" ht="10.5" customHeight="1" thickBot="1">
      <c r="A17" s="144"/>
      <c r="B17" s="219" t="s">
        <v>113</v>
      </c>
      <c r="C17" s="164"/>
      <c r="D17" s="229">
        <f>D16</f>
        <v>1000</v>
      </c>
      <c r="E17" s="284">
        <f>F17/D17</f>
        <v>0.12</v>
      </c>
      <c r="F17" s="230">
        <f>F16</f>
        <v>120</v>
      </c>
      <c r="G17" s="285">
        <f>D17-F17</f>
        <v>880</v>
      </c>
      <c r="K17" s="143"/>
    </row>
    <row r="18" spans="1:11" ht="10.5" customHeight="1" thickBot="1">
      <c r="A18" s="144"/>
      <c r="B18" s="223"/>
      <c r="C18" s="224"/>
      <c r="D18" s="225"/>
      <c r="E18" s="226"/>
      <c r="F18" s="227"/>
      <c r="G18" s="228"/>
      <c r="K18" s="143"/>
    </row>
    <row r="19" spans="1:11" ht="10.5" customHeight="1" thickBot="1">
      <c r="A19" s="144"/>
      <c r="B19" s="231" t="s">
        <v>186</v>
      </c>
      <c r="C19" s="232"/>
      <c r="D19" s="233"/>
      <c r="E19" s="234"/>
      <c r="F19" s="235"/>
      <c r="G19" s="233"/>
      <c r="K19" s="143"/>
    </row>
    <row r="20" spans="1:11" ht="10.5" customHeight="1" thickBot="1">
      <c r="A20" s="144"/>
      <c r="B20" s="145" t="s">
        <v>187</v>
      </c>
      <c r="C20" s="146"/>
      <c r="D20" s="147">
        <v>1000</v>
      </c>
      <c r="E20" s="213">
        <f>F20/D20</f>
        <v>0.06</v>
      </c>
      <c r="F20" s="218">
        <f>'LANÇAMENTO MES 01'!F70+'LANÇAMENTO MES 02'!F70+'LANÇAMENTO MES 03'!F70+'LANÇAMENTO MES 04'!F70+'LANÇAMENTO MES 05'!F70+'LANÇAMENTO MES 06'!F70+'LANÇAMENTO MES 07'!F70+'LANÇAMENTO MES 08'!F70+'LANÇAMENTO MES 09'!F70+'LANÇAMENTO MES 10'!F70+'LANÇAMENTO MES 11'!F70+'LANÇAMENTOS MES 12'!F70</f>
        <v>60</v>
      </c>
      <c r="G20" s="148">
        <f>D20-F20</f>
        <v>940</v>
      </c>
      <c r="K20" s="143"/>
    </row>
    <row r="21" spans="1:11" ht="10.5" customHeight="1" thickBot="1">
      <c r="A21" s="144"/>
      <c r="B21" s="236" t="s">
        <v>113</v>
      </c>
      <c r="C21" s="237"/>
      <c r="D21" s="238">
        <f>SUM(D20)</f>
        <v>1000</v>
      </c>
      <c r="E21" s="213">
        <f>F21/D21</f>
        <v>0.06</v>
      </c>
      <c r="F21" s="239">
        <f>SUM(F20:F20)</f>
        <v>60</v>
      </c>
      <c r="G21" s="240">
        <f>SUM(G20)</f>
        <v>940</v>
      </c>
      <c r="K21" s="143"/>
    </row>
    <row r="22" spans="1:12" ht="10.5" customHeight="1" thickBot="1">
      <c r="A22" s="144"/>
      <c r="B22" s="223"/>
      <c r="C22" s="224"/>
      <c r="D22" s="241"/>
      <c r="E22" s="226"/>
      <c r="F22" s="242"/>
      <c r="G22" s="243"/>
      <c r="J22" s="175"/>
      <c r="K22" s="176"/>
      <c r="L22" s="177"/>
    </row>
    <row r="23" spans="1:7" ht="10.5" customHeight="1" thickBot="1">
      <c r="A23" s="144"/>
      <c r="B23" s="231" t="s">
        <v>188</v>
      </c>
      <c r="C23" s="232"/>
      <c r="D23" s="233"/>
      <c r="E23" s="234"/>
      <c r="F23" s="235"/>
      <c r="G23" s="233"/>
    </row>
    <row r="24" spans="1:7" ht="10.5" customHeight="1" thickBot="1">
      <c r="A24" s="144"/>
      <c r="B24" s="145" t="s">
        <v>189</v>
      </c>
      <c r="C24" s="146"/>
      <c r="D24" s="147">
        <v>1000</v>
      </c>
      <c r="E24" s="213">
        <f>F24/D24</f>
        <v>0.3</v>
      </c>
      <c r="F24" s="218">
        <f>'LANÇAMENTO MES 01'!F103+'LANÇAMENTO MES 02'!F103+'LANÇAMENTO MES 03'!F103+'LANÇAMENTO MES 04'!F103+'LANÇAMENTO MES 05'!F103+'LANÇAMENTO MES 06'!F103+'LANÇAMENTO MES 07'!F103+'LANÇAMENTO MES 08'!F103+'LANÇAMENTO MES 09'!F103+'LANÇAMENTO MES 10'!F103+'LANÇAMENTO MES 11'!F103+'LANÇAMENTOS MES 12'!F103</f>
        <v>300</v>
      </c>
      <c r="G24" s="148">
        <f>D24-F24</f>
        <v>700</v>
      </c>
    </row>
    <row r="25" spans="1:7" ht="12" customHeight="1" thickBot="1">
      <c r="A25" s="144"/>
      <c r="B25" s="236" t="s">
        <v>113</v>
      </c>
      <c r="C25" s="237"/>
      <c r="D25" s="238">
        <f>SUM(D24)</f>
        <v>1000</v>
      </c>
      <c r="E25" s="213">
        <f>F25/D25</f>
        <v>0.3</v>
      </c>
      <c r="F25" s="239">
        <f>SUM(F24:F24)</f>
        <v>300</v>
      </c>
      <c r="G25" s="240">
        <f>SUM(G24)</f>
        <v>700</v>
      </c>
    </row>
    <row r="26" spans="2:7" ht="12.75" customHeight="1" thickBot="1">
      <c r="B26" s="223"/>
      <c r="C26" s="267"/>
      <c r="D26" s="241"/>
      <c r="E26" s="226"/>
      <c r="F26" s="268"/>
      <c r="G26" s="243"/>
    </row>
    <row r="27" spans="2:7" ht="6.75" customHeight="1" thickBot="1">
      <c r="B27" s="223"/>
      <c r="C27" s="267"/>
      <c r="D27" s="278"/>
      <c r="E27" s="279"/>
      <c r="F27" s="280"/>
      <c r="G27" s="281"/>
    </row>
    <row r="28" spans="2:7" ht="12.75" customHeight="1" hidden="1">
      <c r="B28" s="276" t="s">
        <v>114</v>
      </c>
      <c r="C28" s="277"/>
      <c r="D28" s="152" t="e">
        <f>SUM(D29:D29)</f>
        <v>#REF!</v>
      </c>
      <c r="E28" s="153"/>
      <c r="F28" s="153"/>
      <c r="G28" s="152" t="e">
        <f>SUM(G29:G29)</f>
        <v>#REF!</v>
      </c>
    </row>
    <row r="29" spans="2:7" ht="10.5" customHeight="1" hidden="1">
      <c r="B29" s="154" t="s">
        <v>115</v>
      </c>
      <c r="C29" s="155"/>
      <c r="D29" s="156" t="e">
        <f>SUM(#REF!)</f>
        <v>#REF!</v>
      </c>
      <c r="E29" s="157"/>
      <c r="F29" s="158"/>
      <c r="G29" s="156" t="e">
        <f>SUM(#REF!)</f>
        <v>#REF!</v>
      </c>
    </row>
    <row r="30" spans="2:7" ht="10.5" customHeight="1" hidden="1">
      <c r="B30" s="159" t="s">
        <v>116</v>
      </c>
      <c r="C30" s="126"/>
      <c r="D30" s="160"/>
      <c r="E30" s="161"/>
      <c r="F30" s="153"/>
      <c r="G30" s="160"/>
    </row>
    <row r="31" spans="2:7" ht="6.75" customHeight="1" hidden="1">
      <c r="B31" s="129"/>
      <c r="C31" s="129"/>
      <c r="D31" s="162"/>
      <c r="E31" s="149"/>
      <c r="F31" s="149"/>
      <c r="G31" s="162"/>
    </row>
    <row r="32" spans="2:7" ht="6.75" customHeight="1" hidden="1">
      <c r="B32" s="129"/>
      <c r="C32" s="129"/>
      <c r="D32" s="162"/>
      <c r="E32" s="149"/>
      <c r="F32" s="149"/>
      <c r="G32" s="162"/>
    </row>
    <row r="33" spans="2:7" ht="12.75" customHeight="1" hidden="1">
      <c r="B33" s="150" t="s">
        <v>117</v>
      </c>
      <c r="C33" s="151"/>
      <c r="D33" s="163">
        <f>SUM(D34:D35)</f>
        <v>0</v>
      </c>
      <c r="E33" s="158"/>
      <c r="F33" s="158"/>
      <c r="G33" s="163">
        <f>SUM(G34:G35)</f>
        <v>0</v>
      </c>
    </row>
    <row r="34" spans="2:7" ht="10.5" customHeight="1" hidden="1">
      <c r="B34" s="154" t="s">
        <v>118</v>
      </c>
      <c r="C34" s="155"/>
      <c r="D34" s="156">
        <f>SUM(C34:C34)</f>
        <v>0</v>
      </c>
      <c r="E34" s="157"/>
      <c r="F34" s="158"/>
      <c r="G34" s="156">
        <f>SUM(D34:D34)</f>
        <v>0</v>
      </c>
    </row>
    <row r="35" spans="2:7" ht="10.5" customHeight="1" hidden="1">
      <c r="B35" s="154" t="s">
        <v>119</v>
      </c>
      <c r="C35" s="155"/>
      <c r="D35" s="156">
        <f>SUM(C35:C35)</f>
        <v>0</v>
      </c>
      <c r="E35" s="157"/>
      <c r="F35" s="158"/>
      <c r="G35" s="156">
        <f>SUM(D35:D35)</f>
        <v>0</v>
      </c>
    </row>
    <row r="36" spans="2:7" ht="10.5" customHeight="1" hidden="1">
      <c r="B36" s="159" t="s">
        <v>120</v>
      </c>
      <c r="C36" s="126"/>
      <c r="D36" s="163"/>
      <c r="E36" s="158"/>
      <c r="F36" s="158"/>
      <c r="G36" s="163"/>
    </row>
    <row r="37" spans="2:7" ht="6.75" customHeight="1" hidden="1">
      <c r="B37" s="129"/>
      <c r="C37" s="129"/>
      <c r="D37" s="130"/>
      <c r="E37" s="131"/>
      <c r="F37" s="132"/>
      <c r="G37" s="130"/>
    </row>
    <row r="38" spans="2:7" ht="10.5" customHeight="1" hidden="1">
      <c r="B38" s="269" t="s">
        <v>121</v>
      </c>
      <c r="C38" s="270"/>
      <c r="D38" s="271">
        <f>SUM(C38:C38)</f>
        <v>0</v>
      </c>
      <c r="E38" s="272"/>
      <c r="F38" s="273"/>
      <c r="G38" s="271">
        <f>SUM(D38:D38)</f>
        <v>0</v>
      </c>
    </row>
    <row r="39" spans="2:7" ht="10.5" customHeight="1" thickBot="1">
      <c r="B39" s="223"/>
      <c r="C39" s="267"/>
      <c r="D39" s="241"/>
      <c r="E39" s="226"/>
      <c r="F39" s="268"/>
      <c r="G39" s="243"/>
    </row>
    <row r="40" spans="1:7" s="119" customFormat="1" ht="15" customHeight="1">
      <c r="A40" s="165"/>
      <c r="B40" s="274" t="s">
        <v>190</v>
      </c>
      <c r="C40" s="275"/>
      <c r="D40" s="275">
        <f>D13+D17+D21+D25</f>
        <v>121422</v>
      </c>
      <c r="E40" s="286">
        <f>F40/D40</f>
        <v>0.18875636210900826</v>
      </c>
      <c r="F40" s="275">
        <f>F13+F17+F21+F25</f>
        <v>22919.175</v>
      </c>
      <c r="G40" s="275">
        <f>G13+G17+G21+G25</f>
        <v>98502.825</v>
      </c>
    </row>
    <row r="41" spans="4:8" ht="9.75">
      <c r="D41" s="166"/>
      <c r="E41" s="167"/>
      <c r="F41" s="168"/>
      <c r="G41" s="166"/>
      <c r="H41" s="169"/>
    </row>
    <row r="42" spans="2:8" ht="9.75">
      <c r="B42" s="119"/>
      <c r="C42" s="119"/>
      <c r="D42" s="170"/>
      <c r="E42" s="171"/>
      <c r="F42" s="171"/>
      <c r="G42" s="172"/>
      <c r="H42" s="169"/>
    </row>
    <row r="43" spans="2:3" ht="9.75">
      <c r="B43" s="119"/>
      <c r="C43" s="119"/>
    </row>
    <row r="44" spans="2:3" ht="9.75">
      <c r="B44" s="173"/>
      <c r="C44" s="173"/>
    </row>
    <row r="45" spans="2:3" ht="9.75">
      <c r="B45" s="174"/>
      <c r="C45" s="174"/>
    </row>
    <row r="46" spans="2:3" ht="9.75">
      <c r="B46" s="142"/>
      <c r="C46" s="142"/>
    </row>
  </sheetData>
  <sheetProtection selectLockedCells="1" selectUnlockedCells="1"/>
  <mergeCells count="11">
    <mergeCell ref="J11:L11"/>
    <mergeCell ref="B7:B8"/>
    <mergeCell ref="D7:D8"/>
    <mergeCell ref="F7:F8"/>
    <mergeCell ref="G7:G8"/>
    <mergeCell ref="B10:G10"/>
    <mergeCell ref="B15:G15"/>
    <mergeCell ref="D2:G2"/>
    <mergeCell ref="D3:G3"/>
    <mergeCell ref="D4:G4"/>
    <mergeCell ref="D5:G5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7"/>
  <sheetViews>
    <sheetView showGridLines="0" zoomScale="130" zoomScaleNormal="130" zoomScaleSheetLayoutView="160" zoomScalePageLayoutView="0" workbookViewId="0" topLeftCell="A1">
      <selection activeCell="D55" sqref="D55"/>
    </sheetView>
  </sheetViews>
  <sheetFormatPr defaultColWidth="9.140625" defaultRowHeight="15"/>
  <cols>
    <col min="1" max="1" width="2.421875" style="0" customWidth="1"/>
    <col min="2" max="2" width="17.421875" style="0" customWidth="1"/>
    <col min="3" max="3" width="8.421875" style="40" customWidth="1"/>
    <col min="4" max="4" width="39.7109375" style="41" customWidth="1"/>
    <col min="5" max="6" width="11.421875" style="42" customWidth="1"/>
  </cols>
  <sheetData>
    <row r="1" spans="2:3" ht="13.5" customHeight="1">
      <c r="B1" s="43" t="s">
        <v>20</v>
      </c>
      <c r="C1" s="44" t="s">
        <v>21</v>
      </c>
    </row>
    <row r="2" spans="2:5" ht="13.5" customHeight="1">
      <c r="B2" s="43" t="s">
        <v>22</v>
      </c>
      <c r="C2" s="45" t="s">
        <v>23</v>
      </c>
      <c r="D2" s="46"/>
      <c r="E2" s="46"/>
    </row>
    <row r="3" spans="2:5" ht="13.5" customHeight="1">
      <c r="B3" s="43" t="s">
        <v>24</v>
      </c>
      <c r="C3" s="295" t="s">
        <v>25</v>
      </c>
      <c r="D3" s="295"/>
      <c r="E3" s="295"/>
    </row>
    <row r="4" spans="2:5" ht="13.5" customHeight="1">
      <c r="B4" s="43"/>
      <c r="C4" s="295"/>
      <c r="D4" s="295"/>
      <c r="E4" s="295"/>
    </row>
    <row r="5" spans="2:6" ht="15.75" customHeight="1">
      <c r="B5" s="296" t="s">
        <v>26</v>
      </c>
      <c r="C5" s="296"/>
      <c r="D5" s="296"/>
      <c r="E5" s="296"/>
      <c r="F5" s="296"/>
    </row>
    <row r="6" ht="3" customHeight="1"/>
    <row r="7" spans="2:6" s="47" customFormat="1" ht="20.25">
      <c r="B7" s="48" t="s">
        <v>27</v>
      </c>
      <c r="C7" s="49" t="s">
        <v>28</v>
      </c>
      <c r="D7" s="49" t="s">
        <v>29</v>
      </c>
      <c r="E7" s="50" t="s">
        <v>30</v>
      </c>
      <c r="F7" s="51" t="s">
        <v>31</v>
      </c>
    </row>
    <row r="8" spans="2:6" s="52" customFormat="1" ht="12" customHeight="1">
      <c r="B8" s="297" t="s">
        <v>32</v>
      </c>
      <c r="C8" s="53">
        <v>6</v>
      </c>
      <c r="D8" s="54" t="s">
        <v>33</v>
      </c>
      <c r="E8" s="55">
        <v>1000</v>
      </c>
      <c r="F8" s="56">
        <f aca="true" t="shared" si="0" ref="F8:F43">C8*E8</f>
        <v>6000</v>
      </c>
    </row>
    <row r="9" spans="2:6" s="52" customFormat="1" ht="8.25">
      <c r="B9" s="297"/>
      <c r="C9" s="57">
        <v>6</v>
      </c>
      <c r="D9" s="58" t="s">
        <v>34</v>
      </c>
      <c r="E9" s="59">
        <v>400</v>
      </c>
      <c r="F9" s="60">
        <f t="shared" si="0"/>
        <v>2400</v>
      </c>
    </row>
    <row r="10" spans="2:6" s="52" customFormat="1" ht="8.25">
      <c r="B10" s="297"/>
      <c r="C10" s="57">
        <v>1000</v>
      </c>
      <c r="D10" s="58" t="s">
        <v>35</v>
      </c>
      <c r="E10" s="59">
        <v>0.42</v>
      </c>
      <c r="F10" s="60">
        <f t="shared" si="0"/>
        <v>420</v>
      </c>
    </row>
    <row r="11" spans="2:6" s="52" customFormat="1" ht="8.25">
      <c r="B11" s="297"/>
      <c r="C11" s="57">
        <v>20</v>
      </c>
      <c r="D11" s="58" t="s">
        <v>36</v>
      </c>
      <c r="E11" s="59">
        <v>30</v>
      </c>
      <c r="F11" s="60">
        <f t="shared" si="0"/>
        <v>600</v>
      </c>
    </row>
    <row r="12" spans="2:6" s="52" customFormat="1" ht="8.25">
      <c r="B12" s="297"/>
      <c r="C12" s="57">
        <v>6</v>
      </c>
      <c r="D12" s="58" t="s">
        <v>37</v>
      </c>
      <c r="E12" s="59">
        <v>50</v>
      </c>
      <c r="F12" s="60">
        <f t="shared" si="0"/>
        <v>300</v>
      </c>
    </row>
    <row r="13" spans="2:6" s="52" customFormat="1" ht="8.25">
      <c r="B13" s="297"/>
      <c r="C13" s="57">
        <v>6</v>
      </c>
      <c r="D13" s="58" t="s">
        <v>38</v>
      </c>
      <c r="E13" s="59">
        <v>32</v>
      </c>
      <c r="F13" s="60">
        <f t="shared" si="0"/>
        <v>192</v>
      </c>
    </row>
    <row r="14" spans="2:6" s="52" customFormat="1" ht="8.25">
      <c r="B14" s="297"/>
      <c r="C14" s="57">
        <v>1</v>
      </c>
      <c r="D14" s="58" t="s">
        <v>39</v>
      </c>
      <c r="E14" s="59">
        <v>495</v>
      </c>
      <c r="F14" s="60">
        <f t="shared" si="0"/>
        <v>495</v>
      </c>
    </row>
    <row r="15" spans="2:6" s="52" customFormat="1" ht="15" customHeight="1">
      <c r="B15" s="297"/>
      <c r="C15" s="57">
        <v>40</v>
      </c>
      <c r="D15" s="58" t="s">
        <v>40</v>
      </c>
      <c r="E15" s="59">
        <v>9.6</v>
      </c>
      <c r="F15" s="60">
        <f t="shared" si="0"/>
        <v>384</v>
      </c>
    </row>
    <row r="16" spans="2:6" s="52" customFormat="1" ht="8.25">
      <c r="B16" s="297"/>
      <c r="C16" s="57">
        <v>10</v>
      </c>
      <c r="D16" s="58" t="s">
        <v>41</v>
      </c>
      <c r="E16" s="59">
        <v>39</v>
      </c>
      <c r="F16" s="60">
        <f t="shared" si="0"/>
        <v>390</v>
      </c>
    </row>
    <row r="17" spans="2:6" s="52" customFormat="1" ht="15.75" customHeight="1">
      <c r="B17" s="297"/>
      <c r="C17" s="57">
        <v>10</v>
      </c>
      <c r="D17" s="58" t="s">
        <v>42</v>
      </c>
      <c r="E17" s="59">
        <v>40</v>
      </c>
      <c r="F17" s="60">
        <f t="shared" si="0"/>
        <v>400</v>
      </c>
    </row>
    <row r="18" spans="2:6" s="52" customFormat="1" ht="8.25">
      <c r="B18" s="297"/>
      <c r="C18" s="57">
        <v>6</v>
      </c>
      <c r="D18" s="58" t="s">
        <v>43</v>
      </c>
      <c r="E18" s="59">
        <v>210</v>
      </c>
      <c r="F18" s="60">
        <f t="shared" si="0"/>
        <v>1260</v>
      </c>
    </row>
    <row r="19" spans="2:6" s="52" customFormat="1" ht="8.25">
      <c r="B19" s="297"/>
      <c r="C19" s="57">
        <v>6</v>
      </c>
      <c r="D19" s="58" t="s">
        <v>44</v>
      </c>
      <c r="E19" s="59">
        <v>108</v>
      </c>
      <c r="F19" s="60">
        <f t="shared" si="0"/>
        <v>648</v>
      </c>
    </row>
    <row r="20" spans="2:6" s="52" customFormat="1" ht="8.25">
      <c r="B20" s="297"/>
      <c r="C20" s="57">
        <v>50</v>
      </c>
      <c r="D20" s="58" t="s">
        <v>45</v>
      </c>
      <c r="E20" s="59">
        <v>2</v>
      </c>
      <c r="F20" s="60">
        <f t="shared" si="0"/>
        <v>100</v>
      </c>
    </row>
    <row r="21" spans="2:6" s="52" customFormat="1" ht="8.25">
      <c r="B21" s="297"/>
      <c r="C21" s="57">
        <v>1</v>
      </c>
      <c r="D21" s="58" t="s">
        <v>46</v>
      </c>
      <c r="E21" s="59">
        <v>1850</v>
      </c>
      <c r="F21" s="60">
        <f t="shared" si="0"/>
        <v>1850</v>
      </c>
    </row>
    <row r="22" spans="2:6" s="52" customFormat="1" ht="8.25">
      <c r="B22" s="297"/>
      <c r="C22" s="57">
        <v>1</v>
      </c>
      <c r="D22" s="58" t="s">
        <v>47</v>
      </c>
      <c r="E22" s="59">
        <v>25</v>
      </c>
      <c r="F22" s="60">
        <f t="shared" si="0"/>
        <v>25</v>
      </c>
    </row>
    <row r="23" spans="2:6" s="52" customFormat="1" ht="8.25">
      <c r="B23" s="297"/>
      <c r="C23" s="57">
        <v>1</v>
      </c>
      <c r="D23" s="58" t="s">
        <v>48</v>
      </c>
      <c r="E23" s="59">
        <v>35</v>
      </c>
      <c r="F23" s="60">
        <f t="shared" si="0"/>
        <v>35</v>
      </c>
    </row>
    <row r="24" spans="2:6" s="52" customFormat="1" ht="8.25">
      <c r="B24" s="297"/>
      <c r="C24" s="57">
        <v>1</v>
      </c>
      <c r="D24" s="58" t="s">
        <v>49</v>
      </c>
      <c r="E24" s="59">
        <v>30</v>
      </c>
      <c r="F24" s="60">
        <f t="shared" si="0"/>
        <v>30</v>
      </c>
    </row>
    <row r="25" spans="2:6" s="52" customFormat="1" ht="8.25">
      <c r="B25" s="297"/>
      <c r="C25" s="57">
        <v>6</v>
      </c>
      <c r="D25" s="58" t="s">
        <v>50</v>
      </c>
      <c r="E25" s="59">
        <v>325</v>
      </c>
      <c r="F25" s="60">
        <f t="shared" si="0"/>
        <v>1950</v>
      </c>
    </row>
    <row r="26" spans="2:6" s="52" customFormat="1" ht="8.25">
      <c r="B26" s="297"/>
      <c r="C26" s="57">
        <v>10</v>
      </c>
      <c r="D26" s="58" t="s">
        <v>51</v>
      </c>
      <c r="E26" s="59">
        <v>32</v>
      </c>
      <c r="F26" s="60">
        <f t="shared" si="0"/>
        <v>320</v>
      </c>
    </row>
    <row r="27" spans="2:6" s="52" customFormat="1" ht="8.25">
      <c r="B27" s="297"/>
      <c r="C27" s="57">
        <v>6</v>
      </c>
      <c r="D27" s="58" t="s">
        <v>52</v>
      </c>
      <c r="E27" s="59">
        <v>362</v>
      </c>
      <c r="F27" s="60">
        <f t="shared" si="0"/>
        <v>2172</v>
      </c>
    </row>
    <row r="28" spans="2:6" s="52" customFormat="1" ht="8.25">
      <c r="B28" s="297"/>
      <c r="C28" s="57">
        <v>50</v>
      </c>
      <c r="D28" s="58" t="s">
        <v>53</v>
      </c>
      <c r="E28" s="59">
        <v>9</v>
      </c>
      <c r="F28" s="60">
        <f t="shared" si="0"/>
        <v>450</v>
      </c>
    </row>
    <row r="29" spans="2:6" s="52" customFormat="1" ht="8.25">
      <c r="B29" s="297"/>
      <c r="C29" s="57">
        <v>50</v>
      </c>
      <c r="D29" s="58" t="s">
        <v>54</v>
      </c>
      <c r="E29" s="59">
        <v>10</v>
      </c>
      <c r="F29" s="60">
        <f t="shared" si="0"/>
        <v>500</v>
      </c>
    </row>
    <row r="30" spans="2:6" s="52" customFormat="1" ht="8.25">
      <c r="B30" s="297"/>
      <c r="C30" s="57">
        <v>10</v>
      </c>
      <c r="D30" s="58" t="s">
        <v>55</v>
      </c>
      <c r="E30" s="59">
        <v>39</v>
      </c>
      <c r="F30" s="60">
        <f t="shared" si="0"/>
        <v>390</v>
      </c>
    </row>
    <row r="31" spans="2:6" s="52" customFormat="1" ht="8.25">
      <c r="B31" s="297"/>
      <c r="C31" s="57">
        <v>6</v>
      </c>
      <c r="D31" s="58" t="s">
        <v>56</v>
      </c>
      <c r="E31" s="59">
        <v>80</v>
      </c>
      <c r="F31" s="60">
        <f t="shared" si="0"/>
        <v>480</v>
      </c>
    </row>
    <row r="32" spans="2:6" s="52" customFormat="1" ht="8.25">
      <c r="B32" s="297"/>
      <c r="C32" s="57">
        <v>1</v>
      </c>
      <c r="D32" s="58" t="s">
        <v>57</v>
      </c>
      <c r="E32" s="59">
        <v>280</v>
      </c>
      <c r="F32" s="60">
        <f t="shared" si="0"/>
        <v>280</v>
      </c>
    </row>
    <row r="33" spans="2:6" s="52" customFormat="1" ht="8.25">
      <c r="B33" s="297"/>
      <c r="C33" s="57">
        <v>2</v>
      </c>
      <c r="D33" s="58" t="s">
        <v>58</v>
      </c>
      <c r="E33" s="59">
        <v>400</v>
      </c>
      <c r="F33" s="60">
        <f t="shared" si="0"/>
        <v>800</v>
      </c>
    </row>
    <row r="34" spans="2:6" s="52" customFormat="1" ht="8.25">
      <c r="B34" s="297"/>
      <c r="C34" s="57">
        <v>6</v>
      </c>
      <c r="D34" s="58" t="s">
        <v>59</v>
      </c>
      <c r="E34" s="59">
        <v>789.9</v>
      </c>
      <c r="F34" s="60">
        <f t="shared" si="0"/>
        <v>4739.4</v>
      </c>
    </row>
    <row r="35" spans="2:6" s="52" customFormat="1" ht="8.25">
      <c r="B35" s="297"/>
      <c r="C35" s="57">
        <v>20</v>
      </c>
      <c r="D35" s="58" t="s">
        <v>60</v>
      </c>
      <c r="E35" s="59">
        <v>15</v>
      </c>
      <c r="F35" s="60">
        <f t="shared" si="0"/>
        <v>300</v>
      </c>
    </row>
    <row r="36" spans="2:6" s="52" customFormat="1" ht="8.25">
      <c r="B36" s="297"/>
      <c r="C36" s="57">
        <v>5</v>
      </c>
      <c r="D36" s="58" t="s">
        <v>61</v>
      </c>
      <c r="E36" s="59">
        <v>369.9</v>
      </c>
      <c r="F36" s="60">
        <f t="shared" si="0"/>
        <v>1849.5</v>
      </c>
    </row>
    <row r="37" spans="2:6" s="52" customFormat="1" ht="8.25">
      <c r="B37" s="297"/>
      <c r="C37" s="57">
        <v>10</v>
      </c>
      <c r="D37" s="58" t="s">
        <v>62</v>
      </c>
      <c r="E37" s="59">
        <v>12</v>
      </c>
      <c r="F37" s="60">
        <f t="shared" si="0"/>
        <v>120</v>
      </c>
    </row>
    <row r="38" spans="2:6" s="52" customFormat="1" ht="8.25">
      <c r="B38" s="297"/>
      <c r="C38" s="57">
        <v>16</v>
      </c>
      <c r="D38" s="58" t="s">
        <v>63</v>
      </c>
      <c r="E38" s="59">
        <v>26</v>
      </c>
      <c r="F38" s="60">
        <f t="shared" si="0"/>
        <v>416</v>
      </c>
    </row>
    <row r="39" spans="2:6" s="52" customFormat="1" ht="8.25">
      <c r="B39" s="297"/>
      <c r="C39" s="57">
        <v>1</v>
      </c>
      <c r="D39" s="58" t="s">
        <v>64</v>
      </c>
      <c r="E39" s="59">
        <v>450</v>
      </c>
      <c r="F39" s="60">
        <f t="shared" si="0"/>
        <v>450</v>
      </c>
    </row>
    <row r="40" spans="2:6" s="52" customFormat="1" ht="8.25">
      <c r="B40" s="297"/>
      <c r="C40" s="57">
        <v>1</v>
      </c>
      <c r="D40" s="58" t="s">
        <v>65</v>
      </c>
      <c r="E40" s="61">
        <v>480</v>
      </c>
      <c r="F40" s="60">
        <f t="shared" si="0"/>
        <v>480</v>
      </c>
    </row>
    <row r="41" spans="2:6" s="52" customFormat="1" ht="8.25">
      <c r="B41" s="297"/>
      <c r="C41" s="57">
        <v>1</v>
      </c>
      <c r="D41" s="58" t="s">
        <v>66</v>
      </c>
      <c r="E41" s="61">
        <v>1560</v>
      </c>
      <c r="F41" s="60">
        <f t="shared" si="0"/>
        <v>1560</v>
      </c>
    </row>
    <row r="42" spans="2:6" s="52" customFormat="1" ht="8.25">
      <c r="B42" s="297"/>
      <c r="C42" s="57">
        <v>3</v>
      </c>
      <c r="D42" s="58" t="s">
        <v>67</v>
      </c>
      <c r="E42" s="61">
        <v>156</v>
      </c>
      <c r="F42" s="60">
        <f t="shared" si="0"/>
        <v>468</v>
      </c>
    </row>
    <row r="43" spans="2:6" s="52" customFormat="1" ht="8.25">
      <c r="B43" s="297"/>
      <c r="C43" s="57">
        <v>6</v>
      </c>
      <c r="D43" s="58" t="s">
        <v>68</v>
      </c>
      <c r="E43" s="61">
        <v>250</v>
      </c>
      <c r="F43" s="60">
        <f t="shared" si="0"/>
        <v>1500</v>
      </c>
    </row>
    <row r="44" spans="3:4" ht="14.25">
      <c r="C44" s="62"/>
      <c r="D44" s="63"/>
    </row>
    <row r="45" spans="2:6" ht="14.25">
      <c r="B45" s="64"/>
      <c r="C45" s="65"/>
      <c r="D45" s="66"/>
      <c r="E45" s="67" t="s">
        <v>69</v>
      </c>
      <c r="F45" s="68">
        <f>SUM(F8:F43)</f>
        <v>34753.9</v>
      </c>
    </row>
    <row r="46" spans="3:4" ht="14.25">
      <c r="C46" s="62"/>
      <c r="D46" s="63"/>
    </row>
    <row r="47" spans="2:4" ht="14.25">
      <c r="B47" s="69" t="s">
        <v>70</v>
      </c>
      <c r="C47" s="62"/>
      <c r="D47" s="63"/>
    </row>
  </sheetData>
  <sheetProtection selectLockedCells="1" selectUnlockedCells="1"/>
  <mergeCells count="3">
    <mergeCell ref="C3:E4"/>
    <mergeCell ref="B5:F5"/>
    <mergeCell ref="B8:B43"/>
  </mergeCells>
  <printOptions/>
  <pageMargins left="0.25" right="0.25" top="0.75" bottom="0.75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8"/>
  <sheetViews>
    <sheetView showGridLines="0" zoomScale="160" zoomScaleNormal="160" zoomScaleSheetLayoutView="130"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17.421875" style="0" customWidth="1"/>
    <col min="3" max="3" width="8.421875" style="40" customWidth="1"/>
    <col min="4" max="4" width="41.57421875" style="41" customWidth="1"/>
    <col min="5" max="5" width="11.421875" style="42" customWidth="1"/>
    <col min="6" max="6" width="12.57421875" style="42" customWidth="1"/>
    <col min="7" max="7" width="3.57421875" style="0" customWidth="1"/>
    <col min="8" max="8" width="11.421875" style="42" customWidth="1"/>
    <col min="9" max="9" width="1.57421875" style="0" customWidth="1"/>
  </cols>
  <sheetData>
    <row r="1" spans="2:3" ht="13.5" customHeight="1">
      <c r="B1" s="43" t="s">
        <v>20</v>
      </c>
      <c r="C1" s="44" t="s">
        <v>21</v>
      </c>
    </row>
    <row r="2" spans="2:8" ht="13.5" customHeight="1">
      <c r="B2" s="43" t="s">
        <v>22</v>
      </c>
      <c r="C2" s="45" t="s">
        <v>23</v>
      </c>
      <c r="D2" s="46"/>
      <c r="E2" s="46"/>
      <c r="H2" s="46"/>
    </row>
    <row r="3" spans="2:8" ht="13.5" customHeight="1">
      <c r="B3" s="43" t="s">
        <v>24</v>
      </c>
      <c r="C3" s="295" t="s">
        <v>25</v>
      </c>
      <c r="D3" s="295"/>
      <c r="E3" s="295"/>
      <c r="H3"/>
    </row>
    <row r="4" spans="2:8" ht="13.5" customHeight="1">
      <c r="B4" s="43"/>
      <c r="C4" s="295"/>
      <c r="D4" s="295"/>
      <c r="E4" s="295"/>
      <c r="H4" s="70">
        <v>0.96</v>
      </c>
    </row>
    <row r="5" spans="2:8" ht="15.75" customHeight="1">
      <c r="B5" s="296" t="s">
        <v>71</v>
      </c>
      <c r="C5" s="296"/>
      <c r="D5" s="296"/>
      <c r="E5" s="296"/>
      <c r="F5" s="296"/>
      <c r="H5"/>
    </row>
    <row r="6" ht="4.5" customHeight="1"/>
    <row r="7" spans="2:8" s="47" customFormat="1" ht="20.25">
      <c r="B7" s="48" t="s">
        <v>27</v>
      </c>
      <c r="C7" s="49" t="s">
        <v>28</v>
      </c>
      <c r="D7" s="49" t="s">
        <v>29</v>
      </c>
      <c r="E7" s="50" t="s">
        <v>30</v>
      </c>
      <c r="F7" s="51" t="s">
        <v>31</v>
      </c>
      <c r="H7" s="50" t="s">
        <v>30</v>
      </c>
    </row>
    <row r="8" spans="2:8" s="71" customFormat="1" ht="26.25" customHeight="1">
      <c r="B8" s="298" t="s">
        <v>72</v>
      </c>
      <c r="C8" s="72">
        <v>1</v>
      </c>
      <c r="D8" s="73" t="s">
        <v>73</v>
      </c>
      <c r="E8" s="73">
        <f aca="true" t="shared" si="0" ref="E8:E27">H8*$H$4</f>
        <v>6072</v>
      </c>
      <c r="F8" s="74">
        <f aca="true" t="shared" si="1" ref="F8:F27">C8*E8</f>
        <v>6072</v>
      </c>
      <c r="H8" s="73">
        <v>6325</v>
      </c>
    </row>
    <row r="9" spans="2:8" s="71" customFormat="1" ht="12.75">
      <c r="B9" s="298"/>
      <c r="C9" s="75">
        <v>1</v>
      </c>
      <c r="D9" s="76" t="s">
        <v>74</v>
      </c>
      <c r="E9" s="76">
        <f t="shared" si="0"/>
        <v>4147.2</v>
      </c>
      <c r="F9" s="77">
        <f t="shared" si="1"/>
        <v>4147.2</v>
      </c>
      <c r="H9" s="76">
        <v>4320</v>
      </c>
    </row>
    <row r="10" spans="2:8" s="71" customFormat="1" ht="12.75">
      <c r="B10" s="298"/>
      <c r="C10" s="75">
        <v>1</v>
      </c>
      <c r="D10" s="76" t="s">
        <v>75</v>
      </c>
      <c r="E10" s="76">
        <f t="shared" si="0"/>
        <v>4095.3599999999997</v>
      </c>
      <c r="F10" s="77">
        <f t="shared" si="1"/>
        <v>4095.3599999999997</v>
      </c>
      <c r="H10" s="76">
        <v>4266</v>
      </c>
    </row>
    <row r="11" spans="2:8" s="71" customFormat="1" ht="26.25">
      <c r="B11" s="298"/>
      <c r="C11" s="75">
        <v>1</v>
      </c>
      <c r="D11" s="76" t="s">
        <v>76</v>
      </c>
      <c r="E11" s="76">
        <f t="shared" si="0"/>
        <v>661.4399999999999</v>
      </c>
      <c r="F11" s="77">
        <f t="shared" si="1"/>
        <v>661.4399999999999</v>
      </c>
      <c r="H11" s="76">
        <v>689</v>
      </c>
    </row>
    <row r="12" spans="2:8" s="71" customFormat="1" ht="12.75">
      <c r="B12" s="298"/>
      <c r="C12" s="75">
        <v>2</v>
      </c>
      <c r="D12" s="76" t="s">
        <v>77</v>
      </c>
      <c r="E12" s="76">
        <f t="shared" si="0"/>
        <v>2572.7999999999997</v>
      </c>
      <c r="F12" s="77">
        <f t="shared" si="1"/>
        <v>5145.599999999999</v>
      </c>
      <c r="H12" s="76">
        <v>2680</v>
      </c>
    </row>
    <row r="13" spans="2:8" s="71" customFormat="1" ht="26.25">
      <c r="B13" s="298"/>
      <c r="C13" s="75">
        <v>20</v>
      </c>
      <c r="D13" s="76" t="s">
        <v>78</v>
      </c>
      <c r="E13" s="76">
        <f t="shared" si="0"/>
        <v>46.08</v>
      </c>
      <c r="F13" s="77">
        <f t="shared" si="1"/>
        <v>921.5999999999999</v>
      </c>
      <c r="H13" s="76">
        <v>48</v>
      </c>
    </row>
    <row r="14" spans="2:8" s="71" customFormat="1" ht="12.75">
      <c r="B14" s="298"/>
      <c r="C14" s="75">
        <v>20</v>
      </c>
      <c r="D14" s="78" t="s">
        <v>79</v>
      </c>
      <c r="E14" s="76">
        <f t="shared" si="0"/>
        <v>47.616</v>
      </c>
      <c r="F14" s="77">
        <f t="shared" si="1"/>
        <v>952.3199999999999</v>
      </c>
      <c r="H14" s="76">
        <v>49.6</v>
      </c>
    </row>
    <row r="15" spans="2:8" s="71" customFormat="1" ht="26.25">
      <c r="B15" s="298"/>
      <c r="C15" s="75">
        <v>1</v>
      </c>
      <c r="D15" s="76" t="s">
        <v>80</v>
      </c>
      <c r="E15" s="76">
        <f t="shared" si="0"/>
        <v>12065.279999999999</v>
      </c>
      <c r="F15" s="77">
        <f t="shared" si="1"/>
        <v>12065.279999999999</v>
      </c>
      <c r="H15" s="76">
        <v>12568</v>
      </c>
    </row>
    <row r="16" spans="2:8" s="71" customFormat="1" ht="15" customHeight="1">
      <c r="B16" s="298"/>
      <c r="C16" s="75">
        <v>1</v>
      </c>
      <c r="D16" s="79" t="s">
        <v>81</v>
      </c>
      <c r="E16" s="76">
        <f t="shared" si="0"/>
        <v>691.1999999999999</v>
      </c>
      <c r="F16" s="77">
        <f t="shared" si="1"/>
        <v>691.1999999999999</v>
      </c>
      <c r="H16" s="76">
        <v>720</v>
      </c>
    </row>
    <row r="17" spans="2:8" s="71" customFormat="1" ht="26.25">
      <c r="B17" s="298"/>
      <c r="C17" s="75">
        <v>1</v>
      </c>
      <c r="D17" s="76" t="s">
        <v>82</v>
      </c>
      <c r="E17" s="76">
        <f t="shared" si="0"/>
        <v>2006.3999999999999</v>
      </c>
      <c r="F17" s="77">
        <f t="shared" si="1"/>
        <v>2006.3999999999999</v>
      </c>
      <c r="H17" s="76">
        <v>2090</v>
      </c>
    </row>
    <row r="18" spans="2:8" s="71" customFormat="1" ht="15.75" customHeight="1">
      <c r="B18" s="298"/>
      <c r="C18" s="75">
        <v>1</v>
      </c>
      <c r="D18" s="76" t="s">
        <v>83</v>
      </c>
      <c r="E18" s="76">
        <f t="shared" si="0"/>
        <v>8597.76</v>
      </c>
      <c r="F18" s="77">
        <f t="shared" si="1"/>
        <v>8597.76</v>
      </c>
      <c r="H18" s="76">
        <v>8956</v>
      </c>
    </row>
    <row r="19" spans="2:8" s="71" customFormat="1" ht="26.25">
      <c r="B19" s="298"/>
      <c r="C19" s="75">
        <v>1</v>
      </c>
      <c r="D19" s="76" t="s">
        <v>84</v>
      </c>
      <c r="E19" s="76">
        <f t="shared" si="0"/>
        <v>2018.8799999999999</v>
      </c>
      <c r="F19" s="77">
        <f t="shared" si="1"/>
        <v>2018.8799999999999</v>
      </c>
      <c r="H19" s="76">
        <v>2103</v>
      </c>
    </row>
    <row r="20" spans="2:8" s="71" customFormat="1" ht="39">
      <c r="B20" s="298"/>
      <c r="C20" s="75">
        <v>1</v>
      </c>
      <c r="D20" s="76" t="s">
        <v>85</v>
      </c>
      <c r="E20" s="76">
        <f t="shared" si="0"/>
        <v>924.48</v>
      </c>
      <c r="F20" s="77">
        <f t="shared" si="1"/>
        <v>924.48</v>
      </c>
      <c r="H20" s="76">
        <v>963</v>
      </c>
    </row>
    <row r="21" spans="2:8" s="71" customFormat="1" ht="12.75">
      <c r="B21" s="298"/>
      <c r="C21" s="75">
        <v>1</v>
      </c>
      <c r="D21" s="76" t="s">
        <v>86</v>
      </c>
      <c r="E21" s="76">
        <f t="shared" si="0"/>
        <v>4339.2</v>
      </c>
      <c r="F21" s="77">
        <f t="shared" si="1"/>
        <v>4339.2</v>
      </c>
      <c r="H21" s="76">
        <v>4520</v>
      </c>
    </row>
    <row r="22" spans="2:8" s="71" customFormat="1" ht="12.75">
      <c r="B22" s="298"/>
      <c r="C22" s="75">
        <v>1</v>
      </c>
      <c r="D22" s="76" t="s">
        <v>87</v>
      </c>
      <c r="E22" s="76">
        <f t="shared" si="0"/>
        <v>9331.199999999999</v>
      </c>
      <c r="F22" s="77">
        <f t="shared" si="1"/>
        <v>9331.199999999999</v>
      </c>
      <c r="H22" s="76">
        <v>9720</v>
      </c>
    </row>
    <row r="23" spans="2:8" s="71" customFormat="1" ht="12.75">
      <c r="B23" s="298"/>
      <c r="C23" s="75">
        <v>1</v>
      </c>
      <c r="D23" s="76" t="s">
        <v>88</v>
      </c>
      <c r="E23" s="76">
        <f t="shared" si="0"/>
        <v>6297.599999999999</v>
      </c>
      <c r="F23" s="77">
        <f t="shared" si="1"/>
        <v>6297.599999999999</v>
      </c>
      <c r="H23" s="76">
        <v>6560</v>
      </c>
    </row>
    <row r="24" spans="2:8" s="71" customFormat="1" ht="12.75">
      <c r="B24" s="298"/>
      <c r="C24" s="75">
        <v>1</v>
      </c>
      <c r="D24" s="80" t="s">
        <v>89</v>
      </c>
      <c r="E24" s="76">
        <f t="shared" si="0"/>
        <v>3072</v>
      </c>
      <c r="F24" s="77">
        <f t="shared" si="1"/>
        <v>3072</v>
      </c>
      <c r="H24" s="76">
        <v>3200</v>
      </c>
    </row>
    <row r="25" spans="2:8" s="71" customFormat="1" ht="26.25">
      <c r="B25" s="298"/>
      <c r="C25" s="75">
        <v>2</v>
      </c>
      <c r="D25" s="81" t="s">
        <v>90</v>
      </c>
      <c r="E25" s="76">
        <f t="shared" si="0"/>
        <v>2208</v>
      </c>
      <c r="F25" s="77">
        <f t="shared" si="1"/>
        <v>4416</v>
      </c>
      <c r="H25" s="76">
        <v>2300</v>
      </c>
    </row>
    <row r="26" spans="2:8" s="71" customFormat="1" ht="26.25">
      <c r="B26" s="298"/>
      <c r="C26" s="75">
        <v>1</v>
      </c>
      <c r="D26" s="81" t="s">
        <v>91</v>
      </c>
      <c r="E26" s="76">
        <f t="shared" si="0"/>
        <v>1728</v>
      </c>
      <c r="F26" s="77">
        <f t="shared" si="1"/>
        <v>1728</v>
      </c>
      <c r="H26" s="82">
        <v>1800</v>
      </c>
    </row>
    <row r="27" spans="2:8" s="71" customFormat="1" ht="15" customHeight="1">
      <c r="B27" s="298"/>
      <c r="C27" s="75">
        <v>1</v>
      </c>
      <c r="D27" s="81" t="s">
        <v>92</v>
      </c>
      <c r="E27" s="76">
        <f t="shared" si="0"/>
        <v>2524.7999999999997</v>
      </c>
      <c r="F27" s="77">
        <f t="shared" si="1"/>
        <v>2524.7999999999997</v>
      </c>
      <c r="H27" s="81">
        <v>2630</v>
      </c>
    </row>
    <row r="28" spans="3:4" ht="14.25">
      <c r="C28" s="62"/>
      <c r="D28" s="63"/>
    </row>
    <row r="29" spans="2:8" ht="14.25">
      <c r="B29" s="64"/>
      <c r="C29" s="65"/>
      <c r="D29" s="66"/>
      <c r="E29" s="67" t="s">
        <v>69</v>
      </c>
      <c r="F29" s="68">
        <f>SUM(F8:F27)</f>
        <v>80008.32</v>
      </c>
      <c r="H29" s="67"/>
    </row>
    <row r="30" spans="3:4" ht="14.25">
      <c r="C30" s="62"/>
      <c r="D30" s="63"/>
    </row>
    <row r="31" spans="2:4" ht="14.25">
      <c r="B31" s="69" t="s">
        <v>70</v>
      </c>
      <c r="C31" s="62"/>
      <c r="D31" s="63"/>
    </row>
    <row r="32" spans="3:4" ht="14.25">
      <c r="C32" s="62"/>
      <c r="D32" s="63"/>
    </row>
    <row r="33" spans="3:4" ht="14.25">
      <c r="C33" s="62"/>
      <c r="D33" s="63"/>
    </row>
    <row r="34" spans="3:4" ht="14.25">
      <c r="C34" s="62"/>
      <c r="D34" s="63"/>
    </row>
    <row r="35" spans="3:4" ht="14.25">
      <c r="C35" s="62"/>
      <c r="D35" s="63"/>
    </row>
    <row r="36" spans="3:4" ht="14.25">
      <c r="C36" s="62"/>
      <c r="D36" s="63"/>
    </row>
    <row r="37" spans="3:4" ht="14.25">
      <c r="C37" s="62"/>
      <c r="D37" s="63"/>
    </row>
    <row r="38" spans="3:4" ht="14.25">
      <c r="C38" s="62"/>
      <c r="D38" s="63"/>
    </row>
    <row r="39" spans="3:4" ht="14.25">
      <c r="C39" s="62"/>
      <c r="D39" s="63"/>
    </row>
    <row r="40" spans="3:4" ht="14.25">
      <c r="C40" s="62"/>
      <c r="D40" s="63"/>
    </row>
    <row r="41" spans="3:4" ht="14.25">
      <c r="C41" s="62"/>
      <c r="D41" s="63"/>
    </row>
    <row r="42" spans="3:4" ht="14.25">
      <c r="C42" s="62"/>
      <c r="D42" s="63"/>
    </row>
    <row r="43" spans="3:4" ht="14.25">
      <c r="C43" s="62"/>
      <c r="D43" s="63"/>
    </row>
    <row r="44" spans="3:4" ht="14.25">
      <c r="C44" s="62"/>
      <c r="D44" s="63"/>
    </row>
    <row r="45" spans="3:4" ht="14.25">
      <c r="C45" s="62"/>
      <c r="D45" s="63"/>
    </row>
    <row r="46" spans="3:4" ht="14.25">
      <c r="C46" s="62"/>
      <c r="D46" s="63"/>
    </row>
    <row r="47" spans="3:4" ht="14.25">
      <c r="C47" s="62"/>
      <c r="D47" s="63"/>
    </row>
    <row r="48" spans="3:4" ht="14.25">
      <c r="C48" s="62"/>
      <c r="D48" s="63"/>
    </row>
    <row r="49" spans="3:4" ht="14.25">
      <c r="C49" s="62"/>
      <c r="D49" s="63"/>
    </row>
    <row r="50" spans="3:4" ht="14.25">
      <c r="C50" s="62"/>
      <c r="D50" s="63"/>
    </row>
    <row r="51" spans="3:4" ht="14.25">
      <c r="C51" s="62"/>
      <c r="D51" s="63"/>
    </row>
    <row r="52" spans="3:4" ht="14.25">
      <c r="C52" s="62"/>
      <c r="D52" s="63"/>
    </row>
    <row r="53" spans="3:4" ht="14.25">
      <c r="C53" s="62"/>
      <c r="D53" s="63"/>
    </row>
    <row r="54" spans="3:4" ht="14.25">
      <c r="C54" s="62"/>
      <c r="D54" s="63"/>
    </row>
    <row r="55" spans="3:4" ht="14.25">
      <c r="C55" s="62"/>
      <c r="D55" s="63"/>
    </row>
    <row r="56" spans="3:4" ht="14.25">
      <c r="C56" s="62"/>
      <c r="D56" s="63"/>
    </row>
    <row r="57" spans="3:4" ht="14.25">
      <c r="C57" s="62"/>
      <c r="D57" s="63"/>
    </row>
    <row r="58" spans="3:4" ht="14.25">
      <c r="C58" s="62"/>
      <c r="D58" s="63"/>
    </row>
    <row r="59" spans="3:4" ht="14.25">
      <c r="C59" s="62"/>
      <c r="D59" s="63"/>
    </row>
    <row r="60" spans="3:4" ht="14.25">
      <c r="C60" s="62"/>
      <c r="D60" s="63"/>
    </row>
    <row r="61" spans="3:4" ht="14.25">
      <c r="C61" s="62"/>
      <c r="D61" s="63"/>
    </row>
    <row r="62" spans="3:4" ht="14.25">
      <c r="C62" s="62"/>
      <c r="D62" s="63"/>
    </row>
    <row r="63" spans="3:4" ht="14.25">
      <c r="C63" s="62"/>
      <c r="D63" s="63"/>
    </row>
    <row r="64" spans="3:4" ht="14.25">
      <c r="C64" s="62"/>
      <c r="D64" s="63"/>
    </row>
    <row r="65" spans="3:4" ht="14.25">
      <c r="C65" s="62"/>
      <c r="D65" s="63"/>
    </row>
    <row r="66" spans="3:4" ht="14.25">
      <c r="C66" s="62"/>
      <c r="D66" s="63"/>
    </row>
    <row r="67" spans="3:4" ht="14.25">
      <c r="C67" s="62"/>
      <c r="D67" s="63"/>
    </row>
    <row r="68" spans="3:4" ht="14.25">
      <c r="C68" s="62"/>
      <c r="D68" s="63"/>
    </row>
  </sheetData>
  <sheetProtection selectLockedCells="1" selectUnlockedCells="1"/>
  <mergeCells count="3">
    <mergeCell ref="C3:E4"/>
    <mergeCell ref="B5:F5"/>
    <mergeCell ref="B8:B27"/>
  </mergeCells>
  <printOptions/>
  <pageMargins left="0.5118055555555556" right="0.5118055555555556" top="0.7875" bottom="0.7875000000000001" header="0.5118110236220472" footer="0.31527777777777777"/>
  <pageSetup horizontalDpi="300" verticalDpi="300" orientation="portrait" paperSize="9" scale="97"/>
  <headerFooter alignWithMargins="0">
    <oddFooter>&amp;C&amp;8Pág.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showGridLines="0" zoomScale="160" zoomScaleNormal="160" zoomScalePageLayoutView="0" workbookViewId="0" topLeftCell="A1">
      <selection activeCell="D27" sqref="D27"/>
    </sheetView>
  </sheetViews>
  <sheetFormatPr defaultColWidth="9.140625" defaultRowHeight="15"/>
  <cols>
    <col min="2" max="2" width="17.421875" style="0" customWidth="1"/>
    <col min="3" max="3" width="8.421875" style="40" customWidth="1"/>
    <col min="4" max="4" width="39.7109375" style="41" customWidth="1"/>
    <col min="5" max="5" width="11.421875" style="42" customWidth="1"/>
    <col min="6" max="6" width="12.421875" style="42" customWidth="1"/>
  </cols>
  <sheetData>
    <row r="1" spans="2:3" ht="13.5" customHeight="1">
      <c r="B1" s="43" t="s">
        <v>20</v>
      </c>
      <c r="C1" s="44" t="s">
        <v>21</v>
      </c>
    </row>
    <row r="2" spans="2:6" ht="13.5" customHeight="1">
      <c r="B2" s="43" t="s">
        <v>22</v>
      </c>
      <c r="C2" s="45" t="s">
        <v>23</v>
      </c>
      <c r="D2" s="46"/>
      <c r="E2" s="46"/>
      <c r="F2" s="46"/>
    </row>
    <row r="3" spans="2:6" ht="13.5" customHeight="1">
      <c r="B3" s="43" t="s">
        <v>24</v>
      </c>
      <c r="C3" s="295" t="s">
        <v>25</v>
      </c>
      <c r="D3" s="295"/>
      <c r="E3" s="295"/>
      <c r="F3" s="83"/>
    </row>
    <row r="4" spans="2:5" ht="13.5" customHeight="1">
      <c r="B4" s="43"/>
      <c r="C4" s="295"/>
      <c r="D4" s="295"/>
      <c r="E4" s="295"/>
    </row>
    <row r="5" spans="2:6" ht="15.75" customHeight="1">
      <c r="B5" s="296" t="s">
        <v>93</v>
      </c>
      <c r="C5" s="296"/>
      <c r="D5" s="296"/>
      <c r="E5" s="296"/>
      <c r="F5" s="296"/>
    </row>
    <row r="6" ht="13.5" customHeight="1"/>
    <row r="7" spans="2:6" s="47" customFormat="1" ht="20.25">
      <c r="B7" s="48" t="s">
        <v>27</v>
      </c>
      <c r="C7" s="49" t="s">
        <v>28</v>
      </c>
      <c r="D7" s="49" t="s">
        <v>29</v>
      </c>
      <c r="E7" s="50" t="s">
        <v>30</v>
      </c>
      <c r="F7" s="51" t="s">
        <v>31</v>
      </c>
    </row>
    <row r="8" spans="2:6" s="71" customFormat="1" ht="12">
      <c r="B8" s="84" t="s">
        <v>94</v>
      </c>
      <c r="C8" s="85">
        <v>3</v>
      </c>
      <c r="D8" s="86" t="s">
        <v>95</v>
      </c>
      <c r="E8" s="87">
        <v>5525</v>
      </c>
      <c r="F8" s="88">
        <f>C8*E8</f>
        <v>16575</v>
      </c>
    </row>
    <row r="9" spans="2:6" s="71" customFormat="1" ht="12">
      <c r="B9" s="89" t="s">
        <v>96</v>
      </c>
      <c r="C9" s="90">
        <v>1</v>
      </c>
      <c r="D9" s="91" t="s">
        <v>97</v>
      </c>
      <c r="E9" s="92">
        <v>3650</v>
      </c>
      <c r="F9" s="93">
        <f>C9*E9</f>
        <v>3650</v>
      </c>
    </row>
    <row r="10" ht="3" customHeight="1"/>
    <row r="11" spans="2:6" ht="14.25">
      <c r="B11" s="64"/>
      <c r="C11" s="65"/>
      <c r="D11" s="66"/>
      <c r="E11" s="67" t="s">
        <v>98</v>
      </c>
      <c r="F11" s="68">
        <f>SUM(F8:F9)</f>
        <v>20225</v>
      </c>
    </row>
    <row r="12" ht="32.25" customHeight="1"/>
    <row r="13" spans="2:6" ht="15.75" customHeight="1">
      <c r="B13" s="296" t="s">
        <v>99</v>
      </c>
      <c r="C13" s="296"/>
      <c r="D13" s="296"/>
      <c r="E13" s="296"/>
      <c r="F13" s="296"/>
    </row>
    <row r="14" ht="4.5" customHeight="1"/>
    <row r="15" spans="2:6" ht="20.25">
      <c r="B15" s="94" t="s">
        <v>27</v>
      </c>
      <c r="C15" s="95" t="s">
        <v>28</v>
      </c>
      <c r="D15" s="95" t="s">
        <v>29</v>
      </c>
      <c r="E15" s="96" t="s">
        <v>30</v>
      </c>
      <c r="F15" s="97" t="s">
        <v>31</v>
      </c>
    </row>
    <row r="16" spans="2:6" ht="14.25" customHeight="1">
      <c r="B16" s="299" t="s">
        <v>100</v>
      </c>
      <c r="C16" s="98">
        <v>5000</v>
      </c>
      <c r="D16" s="99" t="s">
        <v>101</v>
      </c>
      <c r="E16" s="100">
        <v>0.5</v>
      </c>
      <c r="F16" s="101">
        <f>C16*E16</f>
        <v>2500</v>
      </c>
    </row>
    <row r="17" spans="2:6" ht="14.25">
      <c r="B17" s="299"/>
      <c r="C17" s="102">
        <v>3</v>
      </c>
      <c r="D17" s="103" t="s">
        <v>102</v>
      </c>
      <c r="E17" s="104">
        <v>500</v>
      </c>
      <c r="F17" s="105">
        <f>C17*E17</f>
        <v>1500</v>
      </c>
    </row>
    <row r="18" spans="2:6" ht="14.25">
      <c r="B18" s="299"/>
      <c r="C18" s="106">
        <v>3</v>
      </c>
      <c r="D18" s="107" t="s">
        <v>103</v>
      </c>
      <c r="E18" s="108">
        <v>650</v>
      </c>
      <c r="F18" s="105">
        <f>C18*E18</f>
        <v>1950</v>
      </c>
    </row>
    <row r="19" spans="2:6" ht="14.25">
      <c r="B19" s="299"/>
      <c r="C19" s="109">
        <v>3</v>
      </c>
      <c r="D19" s="110" t="s">
        <v>104</v>
      </c>
      <c r="E19" s="111">
        <v>600</v>
      </c>
      <c r="F19" s="112">
        <f>C19*E19</f>
        <v>1800</v>
      </c>
    </row>
    <row r="20" ht="14.25">
      <c r="D20"/>
    </row>
    <row r="21" spans="2:6" ht="14.25">
      <c r="B21" s="64"/>
      <c r="C21" s="65"/>
      <c r="D21" s="113"/>
      <c r="E21" s="67" t="s">
        <v>105</v>
      </c>
      <c r="F21" s="68">
        <f>SUM(F16:F20)</f>
        <v>7750</v>
      </c>
    </row>
    <row r="24" ht="14.25">
      <c r="B24" s="69" t="s">
        <v>70</v>
      </c>
    </row>
  </sheetData>
  <sheetProtection selectLockedCells="1" selectUnlockedCells="1"/>
  <mergeCells count="4">
    <mergeCell ref="C3:E4"/>
    <mergeCell ref="B5:F5"/>
    <mergeCell ref="B13:F13"/>
    <mergeCell ref="B16:B19"/>
  </mergeCells>
  <printOptions/>
  <pageMargins left="0.23611111111111113" right="0.23611111111111113" top="0.7479166666666667" bottom="0.7486111111111111" header="0.5118110236220472" footer="0.31527777777777777"/>
  <pageSetup fitToHeight="0" fitToWidth="1" horizontalDpi="300" verticalDpi="300" orientation="portrait" paperSize="9"/>
  <headerFooter alignWithMargins="0">
    <oddFooter>&amp;C&amp;8Pág.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85">
      <selection activeCell="F77" sqref="F77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ht="14.25">
      <c r="A11" s="199">
        <v>6</v>
      </c>
      <c r="B11" s="200"/>
      <c r="C11" s="201"/>
      <c r="D11" s="202"/>
      <c r="E11" s="197"/>
      <c r="F11" s="198"/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>
        <v>10</v>
      </c>
    </row>
    <row r="17" spans="1:6" ht="14.25">
      <c r="A17" s="199">
        <v>12</v>
      </c>
      <c r="B17" s="200"/>
      <c r="C17" s="201"/>
      <c r="D17" s="202"/>
      <c r="E17" s="197"/>
      <c r="F17" s="198">
        <v>10</v>
      </c>
    </row>
    <row r="18" spans="1:6" ht="14.25">
      <c r="A18" s="194">
        <v>13</v>
      </c>
      <c r="B18" s="200"/>
      <c r="C18" s="201"/>
      <c r="D18" s="202"/>
      <c r="E18" s="197"/>
      <c r="F18" s="198">
        <v>10</v>
      </c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/>
    </row>
    <row r="22" spans="1:6" ht="14.25">
      <c r="A22" s="199">
        <v>17</v>
      </c>
      <c r="B22" s="200"/>
      <c r="C22" s="201"/>
      <c r="D22" s="202"/>
      <c r="E22" s="197"/>
      <c r="F22" s="198"/>
    </row>
    <row r="23" spans="1:6" ht="14.25">
      <c r="A23" s="199">
        <v>18</v>
      </c>
      <c r="B23" s="200"/>
      <c r="C23" s="201"/>
      <c r="D23" s="202"/>
      <c r="E23" s="197"/>
      <c r="F23" s="198"/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0</v>
      </c>
    </row>
    <row r="27" spans="1:6" ht="14.25">
      <c r="A27" s="194">
        <v>22</v>
      </c>
      <c r="B27" s="200"/>
      <c r="C27" s="201"/>
      <c r="D27" s="202"/>
      <c r="E27" s="197"/>
      <c r="F27" s="198">
        <v>0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30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>
        <v>10</v>
      </c>
    </row>
    <row r="42" spans="1:6" ht="14.25">
      <c r="A42" s="194">
        <v>4</v>
      </c>
      <c r="B42" s="200"/>
      <c r="C42" s="201"/>
      <c r="D42" s="202"/>
      <c r="E42" s="197"/>
      <c r="F42" s="198">
        <v>10</v>
      </c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/>
    </row>
    <row r="53" spans="1:6" ht="14.25">
      <c r="A53" s="199">
        <v>15</v>
      </c>
      <c r="B53" s="200"/>
      <c r="C53" s="201"/>
      <c r="D53" s="202"/>
      <c r="E53" s="197"/>
      <c r="F53" s="198"/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20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>
        <v>100</v>
      </c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/>
    </row>
    <row r="84" spans="1:6" ht="14.25">
      <c r="A84" s="194">
        <v>13</v>
      </c>
      <c r="B84" s="207"/>
      <c r="C84" s="208"/>
      <c r="D84" s="209"/>
      <c r="E84" s="205"/>
      <c r="F84" s="206"/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100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73">
      <selection activeCell="F84" sqref="F84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ht="14.25">
      <c r="A11" s="199">
        <v>6</v>
      </c>
      <c r="B11" s="200"/>
      <c r="C11" s="201"/>
      <c r="D11" s="202"/>
      <c r="E11" s="197"/>
      <c r="F11" s="198"/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/>
    </row>
    <row r="17" spans="1:6" ht="14.25">
      <c r="A17" s="199">
        <v>12</v>
      </c>
      <c r="B17" s="200"/>
      <c r="C17" s="201"/>
      <c r="D17" s="202"/>
      <c r="E17" s="197"/>
      <c r="F17" s="198"/>
    </row>
    <row r="18" spans="1:6" ht="14.25">
      <c r="A18" s="194">
        <v>13</v>
      </c>
      <c r="B18" s="200"/>
      <c r="C18" s="201"/>
      <c r="D18" s="202"/>
      <c r="E18" s="197"/>
      <c r="F18" s="198"/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>
        <v>10</v>
      </c>
    </row>
    <row r="22" spans="1:6" ht="14.25">
      <c r="A22" s="199">
        <v>17</v>
      </c>
      <c r="B22" s="200"/>
      <c r="C22" s="201"/>
      <c r="D22" s="202"/>
      <c r="E22" s="197"/>
      <c r="F22" s="198">
        <v>10</v>
      </c>
    </row>
    <row r="23" spans="1:6" ht="14.25">
      <c r="A23" s="199">
        <v>18</v>
      </c>
      <c r="B23" s="200"/>
      <c r="C23" s="201"/>
      <c r="D23" s="202"/>
      <c r="E23" s="197"/>
      <c r="F23" s="198">
        <v>10</v>
      </c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0</v>
      </c>
    </row>
    <row r="27" spans="1:6" ht="14.25">
      <c r="A27" s="194">
        <v>22</v>
      </c>
      <c r="B27" s="200"/>
      <c r="C27" s="201"/>
      <c r="D27" s="202"/>
      <c r="E27" s="197"/>
      <c r="F27" s="198">
        <v>0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30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/>
    </row>
    <row r="42" spans="1:6" ht="14.25">
      <c r="A42" s="194">
        <v>4</v>
      </c>
      <c r="B42" s="200"/>
      <c r="C42" s="201"/>
      <c r="D42" s="202"/>
      <c r="E42" s="197"/>
      <c r="F42" s="198"/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>
        <v>20</v>
      </c>
    </row>
    <row r="53" spans="1:6" ht="14.25">
      <c r="A53" s="199">
        <v>15</v>
      </c>
      <c r="B53" s="200"/>
      <c r="C53" s="201"/>
      <c r="D53" s="202"/>
      <c r="E53" s="197"/>
      <c r="F53" s="198">
        <v>20</v>
      </c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40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/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>
        <v>100</v>
      </c>
    </row>
    <row r="84" spans="1:6" ht="14.25">
      <c r="A84" s="194">
        <v>13</v>
      </c>
      <c r="B84" s="207"/>
      <c r="C84" s="208"/>
      <c r="D84" s="209"/>
      <c r="E84" s="205"/>
      <c r="F84" s="206"/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100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64">
      <selection activeCell="F85" sqref="F85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>
        <v>10</v>
      </c>
    </row>
    <row r="10" spans="1:6" ht="14.25">
      <c r="A10" s="199">
        <v>5</v>
      </c>
      <c r="B10" s="200"/>
      <c r="C10" s="201"/>
      <c r="D10" s="202"/>
      <c r="E10" s="197"/>
      <c r="F10" s="198">
        <v>10</v>
      </c>
    </row>
    <row r="11" spans="1:6" ht="14.25">
      <c r="A11" s="199">
        <v>6</v>
      </c>
      <c r="B11" s="200"/>
      <c r="C11" s="201"/>
      <c r="D11" s="202"/>
      <c r="E11" s="197"/>
      <c r="F11" s="198">
        <v>10</v>
      </c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/>
    </row>
    <row r="17" spans="1:6" ht="14.25">
      <c r="A17" s="199">
        <v>12</v>
      </c>
      <c r="B17" s="200"/>
      <c r="C17" s="201"/>
      <c r="D17" s="202"/>
      <c r="E17" s="197"/>
      <c r="F17" s="198"/>
    </row>
    <row r="18" spans="1:6" ht="14.25">
      <c r="A18" s="194">
        <v>13</v>
      </c>
      <c r="B18" s="200"/>
      <c r="C18" s="201"/>
      <c r="D18" s="202"/>
      <c r="E18" s="197"/>
      <c r="F18" s="198"/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/>
    </row>
    <row r="22" spans="1:6" ht="14.25">
      <c r="A22" s="199">
        <v>17</v>
      </c>
      <c r="B22" s="200"/>
      <c r="C22" s="201"/>
      <c r="D22" s="202"/>
      <c r="E22" s="197"/>
      <c r="F22" s="198"/>
    </row>
    <row r="23" spans="1:6" ht="14.25">
      <c r="A23" s="199">
        <v>18</v>
      </c>
      <c r="B23" s="200"/>
      <c r="C23" s="201"/>
      <c r="D23" s="202"/>
      <c r="E23" s="197"/>
      <c r="F23" s="198"/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0</v>
      </c>
    </row>
    <row r="27" spans="1:6" ht="14.25">
      <c r="A27" s="194">
        <v>22</v>
      </c>
      <c r="B27" s="200"/>
      <c r="C27" s="201"/>
      <c r="D27" s="202"/>
      <c r="E27" s="197"/>
      <c r="F27" s="198">
        <v>0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30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/>
    </row>
    <row r="42" spans="1:6" ht="14.25">
      <c r="A42" s="194">
        <v>4</v>
      </c>
      <c r="B42" s="200"/>
      <c r="C42" s="201"/>
      <c r="D42" s="202"/>
      <c r="E42" s="197"/>
      <c r="F42" s="198"/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/>
    </row>
    <row r="53" spans="1:6" ht="14.25">
      <c r="A53" s="199">
        <v>15</v>
      </c>
      <c r="B53" s="200"/>
      <c r="C53" s="201"/>
      <c r="D53" s="202"/>
      <c r="E53" s="197"/>
      <c r="F53" s="198"/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/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/>
    </row>
    <row r="84" spans="1:6" ht="14.25">
      <c r="A84" s="194">
        <v>13</v>
      </c>
      <c r="B84" s="207"/>
      <c r="C84" s="208"/>
      <c r="D84" s="209"/>
      <c r="E84" s="205"/>
      <c r="F84" s="206">
        <v>100</v>
      </c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100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1">
      <selection activeCell="F28" sqref="F28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ht="14.25">
      <c r="A11" s="199">
        <v>6</v>
      </c>
      <c r="B11" s="200"/>
      <c r="C11" s="201"/>
      <c r="D11" s="202"/>
      <c r="E11" s="197"/>
      <c r="F11" s="198"/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/>
    </row>
    <row r="17" spans="1:6" ht="14.25">
      <c r="A17" s="199">
        <v>12</v>
      </c>
      <c r="B17" s="200"/>
      <c r="C17" s="201"/>
      <c r="D17" s="202"/>
      <c r="E17" s="197"/>
      <c r="F17" s="198"/>
    </row>
    <row r="18" spans="1:6" ht="14.25">
      <c r="A18" s="194">
        <v>13</v>
      </c>
      <c r="B18" s="200"/>
      <c r="C18" s="201"/>
      <c r="D18" s="202"/>
      <c r="E18" s="197"/>
      <c r="F18" s="198"/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/>
    </row>
    <row r="22" spans="1:6" ht="14.25">
      <c r="A22" s="199">
        <v>17</v>
      </c>
      <c r="B22" s="200"/>
      <c r="C22" s="201"/>
      <c r="D22" s="202"/>
      <c r="E22" s="197"/>
      <c r="F22" s="198"/>
    </row>
    <row r="23" spans="1:6" ht="14.25">
      <c r="A23" s="199">
        <v>18</v>
      </c>
      <c r="B23" s="200"/>
      <c r="C23" s="201"/>
      <c r="D23" s="202"/>
      <c r="E23" s="197"/>
      <c r="F23" s="198"/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15</v>
      </c>
    </row>
    <row r="27" spans="1:6" ht="14.25">
      <c r="A27" s="194">
        <v>22</v>
      </c>
      <c r="B27" s="200"/>
      <c r="C27" s="201"/>
      <c r="D27" s="202"/>
      <c r="E27" s="197"/>
      <c r="F27" s="198">
        <v>15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30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/>
    </row>
    <row r="42" spans="1:6" ht="14.25">
      <c r="A42" s="194">
        <v>4</v>
      </c>
      <c r="B42" s="200"/>
      <c r="C42" s="201"/>
      <c r="D42" s="202"/>
      <c r="E42" s="197"/>
      <c r="F42" s="198"/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/>
    </row>
    <row r="53" spans="1:6" ht="14.25">
      <c r="A53" s="199">
        <v>15</v>
      </c>
      <c r="B53" s="200"/>
      <c r="C53" s="201"/>
      <c r="D53" s="202"/>
      <c r="E53" s="197"/>
      <c r="F53" s="198"/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/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/>
    </row>
    <row r="84" spans="1:6" ht="14.25">
      <c r="A84" s="194">
        <v>13</v>
      </c>
      <c r="B84" s="207"/>
      <c r="C84" s="208"/>
      <c r="D84" s="209"/>
      <c r="E84" s="205"/>
      <c r="F84" s="206"/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5">
      <selection activeCell="F6" sqref="F6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3" width="24.7109375" style="0" customWidth="1"/>
    <col min="4" max="4" width="51.7109375" style="0" customWidth="1"/>
    <col min="5" max="5" width="43.7109375" style="0" customWidth="1"/>
    <col min="6" max="6" width="12.7109375" style="0" customWidth="1"/>
  </cols>
  <sheetData>
    <row r="1" spans="1:6" ht="14.25">
      <c r="A1" s="304" t="s">
        <v>169</v>
      </c>
      <c r="B1" s="304"/>
      <c r="C1" s="304"/>
      <c r="D1" s="304" t="s">
        <v>171</v>
      </c>
      <c r="E1" s="304"/>
      <c r="F1" s="304"/>
    </row>
    <row r="2" spans="1:6" ht="14.25">
      <c r="A2" s="304" t="s">
        <v>170</v>
      </c>
      <c r="B2" s="304"/>
      <c r="C2" s="304"/>
      <c r="D2" s="304" t="s">
        <v>172</v>
      </c>
      <c r="E2" s="304"/>
      <c r="F2" s="304"/>
    </row>
    <row r="3" spans="1:6" ht="14.25">
      <c r="A3" s="305" t="s">
        <v>176</v>
      </c>
      <c r="B3" s="306" t="s">
        <v>174</v>
      </c>
      <c r="C3" s="307" t="s">
        <v>173</v>
      </c>
      <c r="D3" s="307" t="s">
        <v>106</v>
      </c>
      <c r="E3" s="307" t="s">
        <v>107</v>
      </c>
      <c r="F3" s="308" t="s">
        <v>175</v>
      </c>
    </row>
    <row r="4" spans="1:6" ht="14.25">
      <c r="A4" s="305"/>
      <c r="B4" s="306"/>
      <c r="C4" s="307"/>
      <c r="D4" s="307"/>
      <c r="E4" s="307"/>
      <c r="F4" s="308"/>
    </row>
    <row r="5" spans="1:6" ht="14.25">
      <c r="A5" s="300" t="s">
        <v>177</v>
      </c>
      <c r="B5" s="300"/>
      <c r="C5" s="300"/>
      <c r="D5" s="300"/>
      <c r="E5" s="300"/>
      <c r="F5" s="300"/>
    </row>
    <row r="6" spans="1:6" ht="14.25">
      <c r="A6" s="194">
        <v>1</v>
      </c>
      <c r="B6" s="195"/>
      <c r="C6" s="196"/>
      <c r="D6" s="197"/>
      <c r="E6" s="197"/>
      <c r="F6" s="198"/>
    </row>
    <row r="7" spans="1:6" ht="14.25">
      <c r="A7" s="199">
        <v>2</v>
      </c>
      <c r="B7" s="200"/>
      <c r="C7" s="201"/>
      <c r="D7" s="202"/>
      <c r="E7" s="197"/>
      <c r="F7" s="198"/>
    </row>
    <row r="8" spans="1:6" ht="14.25">
      <c r="A8" s="199">
        <v>3</v>
      </c>
      <c r="B8" s="200"/>
      <c r="C8" s="201"/>
      <c r="D8" s="202"/>
      <c r="E8" s="197"/>
      <c r="F8" s="198"/>
    </row>
    <row r="9" spans="1:6" ht="14.25">
      <c r="A9" s="194">
        <v>4</v>
      </c>
      <c r="B9" s="200"/>
      <c r="C9" s="201"/>
      <c r="D9" s="202"/>
      <c r="E9" s="197"/>
      <c r="F9" s="198"/>
    </row>
    <row r="10" spans="1:6" ht="14.25">
      <c r="A10" s="199">
        <v>5</v>
      </c>
      <c r="B10" s="200"/>
      <c r="C10" s="201"/>
      <c r="D10" s="202"/>
      <c r="E10" s="197"/>
      <c r="F10" s="198"/>
    </row>
    <row r="11" spans="1:6" ht="14.25">
      <c r="A11" s="199">
        <v>6</v>
      </c>
      <c r="B11" s="200"/>
      <c r="C11" s="201"/>
      <c r="D11" s="202"/>
      <c r="E11" s="197"/>
      <c r="F11" s="198"/>
    </row>
    <row r="12" spans="1:6" ht="14.25">
      <c r="A12" s="194">
        <v>7</v>
      </c>
      <c r="B12" s="200"/>
      <c r="C12" s="201"/>
      <c r="D12" s="202"/>
      <c r="E12" s="197"/>
      <c r="F12" s="198"/>
    </row>
    <row r="13" spans="1:6" ht="14.25">
      <c r="A13" s="199">
        <v>8</v>
      </c>
      <c r="B13" s="200"/>
      <c r="C13" s="201"/>
      <c r="D13" s="202"/>
      <c r="E13" s="197"/>
      <c r="F13" s="198"/>
    </row>
    <row r="14" spans="1:6" ht="14.25">
      <c r="A14" s="199">
        <v>9</v>
      </c>
      <c r="B14" s="200"/>
      <c r="C14" s="201"/>
      <c r="D14" s="202"/>
      <c r="E14" s="197"/>
      <c r="F14" s="198"/>
    </row>
    <row r="15" spans="1:6" ht="14.25">
      <c r="A15" s="194">
        <v>10</v>
      </c>
      <c r="B15" s="200"/>
      <c r="C15" s="201"/>
      <c r="D15" s="202"/>
      <c r="E15" s="197"/>
      <c r="F15" s="198"/>
    </row>
    <row r="16" spans="1:6" ht="14.25">
      <c r="A16" s="199">
        <v>11</v>
      </c>
      <c r="B16" s="200"/>
      <c r="C16" s="201"/>
      <c r="D16" s="202"/>
      <c r="E16" s="197"/>
      <c r="F16" s="198"/>
    </row>
    <row r="17" spans="1:6" ht="14.25">
      <c r="A17" s="199">
        <v>12</v>
      </c>
      <c r="B17" s="200"/>
      <c r="C17" s="201"/>
      <c r="D17" s="202"/>
      <c r="E17" s="197"/>
      <c r="F17" s="198"/>
    </row>
    <row r="18" spans="1:6" ht="14.25">
      <c r="A18" s="194">
        <v>13</v>
      </c>
      <c r="B18" s="200"/>
      <c r="C18" s="201"/>
      <c r="D18" s="202"/>
      <c r="E18" s="197"/>
      <c r="F18" s="198"/>
    </row>
    <row r="19" spans="1:6" ht="14.25">
      <c r="A19" s="199">
        <v>14</v>
      </c>
      <c r="B19" s="200"/>
      <c r="C19" s="201"/>
      <c r="D19" s="202"/>
      <c r="E19" s="197"/>
      <c r="F19" s="198"/>
    </row>
    <row r="20" spans="1:6" ht="14.25">
      <c r="A20" s="199">
        <v>15</v>
      </c>
      <c r="B20" s="200"/>
      <c r="C20" s="201"/>
      <c r="D20" s="202"/>
      <c r="E20" s="197"/>
      <c r="F20" s="198"/>
    </row>
    <row r="21" spans="1:6" ht="14.25">
      <c r="A21" s="194">
        <v>16</v>
      </c>
      <c r="B21" s="200"/>
      <c r="C21" s="201"/>
      <c r="D21" s="202"/>
      <c r="E21" s="197"/>
      <c r="F21" s="198"/>
    </row>
    <row r="22" spans="1:6" ht="14.25">
      <c r="A22" s="199">
        <v>17</v>
      </c>
      <c r="B22" s="200"/>
      <c r="C22" s="201"/>
      <c r="D22" s="202"/>
      <c r="E22" s="197"/>
      <c r="F22" s="198"/>
    </row>
    <row r="23" spans="1:6" ht="14.25">
      <c r="A23" s="199">
        <v>18</v>
      </c>
      <c r="B23" s="200"/>
      <c r="C23" s="201"/>
      <c r="D23" s="202"/>
      <c r="E23" s="197"/>
      <c r="F23" s="198"/>
    </row>
    <row r="24" spans="1:6" ht="14.25">
      <c r="A24" s="194">
        <v>19</v>
      </c>
      <c r="B24" s="200"/>
      <c r="C24" s="201"/>
      <c r="D24" s="202"/>
      <c r="E24" s="197"/>
      <c r="F24" s="198"/>
    </row>
    <row r="25" spans="1:6" ht="14.25">
      <c r="A25" s="199">
        <v>20</v>
      </c>
      <c r="B25" s="200"/>
      <c r="C25" s="201"/>
      <c r="D25" s="202"/>
      <c r="E25" s="197"/>
      <c r="F25" s="198">
        <v>0</v>
      </c>
    </row>
    <row r="26" spans="1:6" ht="14.25">
      <c r="A26" s="199">
        <v>21</v>
      </c>
      <c r="B26" s="200"/>
      <c r="C26" s="201"/>
      <c r="D26" s="202"/>
      <c r="E26" s="197"/>
      <c r="F26" s="198">
        <v>0</v>
      </c>
    </row>
    <row r="27" spans="1:6" ht="14.25">
      <c r="A27" s="194">
        <v>22</v>
      </c>
      <c r="B27" s="200"/>
      <c r="C27" s="201"/>
      <c r="D27" s="202"/>
      <c r="E27" s="197"/>
      <c r="F27" s="198">
        <v>0</v>
      </c>
    </row>
    <row r="28" spans="1:6" ht="14.25">
      <c r="A28" s="199">
        <v>23</v>
      </c>
      <c r="B28" s="200"/>
      <c r="C28" s="201"/>
      <c r="D28" s="202"/>
      <c r="E28" s="197"/>
      <c r="F28" s="198"/>
    </row>
    <row r="29" spans="1:6" ht="14.25">
      <c r="A29" s="199">
        <v>24</v>
      </c>
      <c r="B29" s="200"/>
      <c r="C29" s="201"/>
      <c r="D29" s="202"/>
      <c r="E29" s="197"/>
      <c r="F29" s="198"/>
    </row>
    <row r="30" spans="1:6" ht="14.25">
      <c r="A30" s="194">
        <v>25</v>
      </c>
      <c r="B30" s="200"/>
      <c r="C30" s="201"/>
      <c r="D30" s="202"/>
      <c r="E30" s="197"/>
      <c r="F30" s="198"/>
    </row>
    <row r="31" spans="1:6" ht="14.25">
      <c r="A31" s="199">
        <v>26</v>
      </c>
      <c r="B31" s="200"/>
      <c r="C31" s="201"/>
      <c r="D31" s="202"/>
      <c r="E31" s="197"/>
      <c r="F31" s="198"/>
    </row>
    <row r="32" spans="1:6" ht="14.25">
      <c r="A32" s="199">
        <v>27</v>
      </c>
      <c r="B32" s="200"/>
      <c r="C32" s="201"/>
      <c r="D32" s="202"/>
      <c r="E32" s="197"/>
      <c r="F32" s="198"/>
    </row>
    <row r="33" spans="1:6" ht="14.25">
      <c r="A33" s="194">
        <v>28</v>
      </c>
      <c r="B33" s="200"/>
      <c r="C33" s="201"/>
      <c r="D33" s="202"/>
      <c r="E33" s="197"/>
      <c r="F33" s="198"/>
    </row>
    <row r="34" spans="1:6" ht="14.25">
      <c r="A34" s="199">
        <v>29</v>
      </c>
      <c r="B34" s="200"/>
      <c r="C34" s="201"/>
      <c r="D34" s="202"/>
      <c r="E34" s="197"/>
      <c r="F34" s="198"/>
    </row>
    <row r="35" spans="1:6" ht="14.25">
      <c r="A35" s="194">
        <v>30</v>
      </c>
      <c r="B35" s="200"/>
      <c r="C35" s="201"/>
      <c r="D35" s="202"/>
      <c r="E35" s="197"/>
      <c r="F35" s="198"/>
    </row>
    <row r="36" spans="1:6" ht="14.25">
      <c r="A36" s="199">
        <v>31</v>
      </c>
      <c r="B36" s="200"/>
      <c r="C36" s="201"/>
      <c r="D36" s="202"/>
      <c r="E36" s="197"/>
      <c r="F36" s="198"/>
    </row>
    <row r="37" spans="1:6" ht="14.25">
      <c r="A37" s="301" t="s">
        <v>180</v>
      </c>
      <c r="B37" s="301"/>
      <c r="C37" s="301"/>
      <c r="D37" s="301"/>
      <c r="E37" s="301"/>
      <c r="F37" s="198">
        <f>SUM(F6:F36)</f>
        <v>0</v>
      </c>
    </row>
    <row r="38" spans="1:6" ht="14.25">
      <c r="A38" s="302" t="s">
        <v>178</v>
      </c>
      <c r="B38" s="302"/>
      <c r="C38" s="302"/>
      <c r="D38" s="302"/>
      <c r="E38" s="302"/>
      <c r="F38" s="302"/>
    </row>
    <row r="39" spans="1:6" ht="14.25">
      <c r="A39" s="194">
        <v>1</v>
      </c>
      <c r="B39" s="195"/>
      <c r="C39" s="196"/>
      <c r="D39" s="197"/>
      <c r="E39" s="197"/>
      <c r="F39" s="198"/>
    </row>
    <row r="40" spans="1:6" ht="14.25">
      <c r="A40" s="199">
        <v>2</v>
      </c>
      <c r="B40" s="200"/>
      <c r="C40" s="201"/>
      <c r="D40" s="202"/>
      <c r="E40" s="197"/>
      <c r="F40" s="198"/>
    </row>
    <row r="41" spans="1:6" ht="14.25">
      <c r="A41" s="199">
        <v>3</v>
      </c>
      <c r="B41" s="203"/>
      <c r="C41" s="201"/>
      <c r="D41" s="202"/>
      <c r="E41" s="197"/>
      <c r="F41" s="198"/>
    </row>
    <row r="42" spans="1:6" ht="14.25">
      <c r="A42" s="194">
        <v>4</v>
      </c>
      <c r="B42" s="200"/>
      <c r="C42" s="201"/>
      <c r="D42" s="202"/>
      <c r="E42" s="197"/>
      <c r="F42" s="198"/>
    </row>
    <row r="43" spans="1:6" ht="14.25">
      <c r="A43" s="199">
        <v>5</v>
      </c>
      <c r="B43" s="200"/>
      <c r="C43" s="201"/>
      <c r="D43" s="202"/>
      <c r="E43" s="197"/>
      <c r="F43" s="198"/>
    </row>
    <row r="44" spans="1:6" ht="14.25">
      <c r="A44" s="199">
        <v>6</v>
      </c>
      <c r="B44" s="200"/>
      <c r="C44" s="201"/>
      <c r="D44" s="202"/>
      <c r="E44" s="197"/>
      <c r="F44" s="198"/>
    </row>
    <row r="45" spans="1:6" ht="14.25">
      <c r="A45" s="194">
        <v>7</v>
      </c>
      <c r="B45" s="200"/>
      <c r="C45" s="201"/>
      <c r="D45" s="202"/>
      <c r="E45" s="197"/>
      <c r="F45" s="198"/>
    </row>
    <row r="46" spans="1:6" ht="14.25">
      <c r="A46" s="199">
        <v>8</v>
      </c>
      <c r="B46" s="200"/>
      <c r="C46" s="201"/>
      <c r="D46" s="202"/>
      <c r="E46" s="197"/>
      <c r="F46" s="198"/>
    </row>
    <row r="47" spans="1:6" ht="14.25">
      <c r="A47" s="199">
        <v>9</v>
      </c>
      <c r="B47" s="200"/>
      <c r="C47" s="201"/>
      <c r="D47" s="202"/>
      <c r="E47" s="197"/>
      <c r="F47" s="198"/>
    </row>
    <row r="48" spans="1:6" ht="14.25">
      <c r="A48" s="194">
        <v>10</v>
      </c>
      <c r="B48" s="200"/>
      <c r="C48" s="201"/>
      <c r="D48" s="202"/>
      <c r="E48" s="197"/>
      <c r="F48" s="198"/>
    </row>
    <row r="49" spans="1:6" ht="14.25">
      <c r="A49" s="199">
        <v>11</v>
      </c>
      <c r="B49" s="200"/>
      <c r="C49" s="201"/>
      <c r="D49" s="202"/>
      <c r="E49" s="197"/>
      <c r="F49" s="198"/>
    </row>
    <row r="50" spans="1:6" ht="14.25">
      <c r="A50" s="199">
        <v>12</v>
      </c>
      <c r="B50" s="200"/>
      <c r="C50" s="201"/>
      <c r="D50" s="202"/>
      <c r="E50" s="197"/>
      <c r="F50" s="198"/>
    </row>
    <row r="51" spans="1:6" ht="14.25">
      <c r="A51" s="194">
        <v>13</v>
      </c>
      <c r="B51" s="200"/>
      <c r="C51" s="201"/>
      <c r="D51" s="202"/>
      <c r="E51" s="197"/>
      <c r="F51" s="198"/>
    </row>
    <row r="52" spans="1:6" ht="14.25">
      <c r="A52" s="199">
        <v>14</v>
      </c>
      <c r="B52" s="200"/>
      <c r="C52" s="201"/>
      <c r="D52" s="202"/>
      <c r="E52" s="197"/>
      <c r="F52" s="198"/>
    </row>
    <row r="53" spans="1:6" ht="14.25">
      <c r="A53" s="199">
        <v>15</v>
      </c>
      <c r="B53" s="200"/>
      <c r="C53" s="201"/>
      <c r="D53" s="202"/>
      <c r="E53" s="197"/>
      <c r="F53" s="198"/>
    </row>
    <row r="54" spans="1:6" ht="14.25">
      <c r="A54" s="194">
        <v>16</v>
      </c>
      <c r="B54" s="200"/>
      <c r="C54" s="201"/>
      <c r="D54" s="202"/>
      <c r="E54" s="197"/>
      <c r="F54" s="198"/>
    </row>
    <row r="55" spans="1:6" ht="14.25">
      <c r="A55" s="199">
        <v>17</v>
      </c>
      <c r="B55" s="200"/>
      <c r="C55" s="201"/>
      <c r="D55" s="202"/>
      <c r="E55" s="197"/>
      <c r="F55" s="198"/>
    </row>
    <row r="56" spans="1:6" ht="14.25">
      <c r="A56" s="199">
        <v>18</v>
      </c>
      <c r="B56" s="200"/>
      <c r="C56" s="201"/>
      <c r="D56" s="202"/>
      <c r="E56" s="197"/>
      <c r="F56" s="198"/>
    </row>
    <row r="57" spans="1:6" ht="14.25">
      <c r="A57" s="194">
        <v>19</v>
      </c>
      <c r="B57" s="200"/>
      <c r="C57" s="201"/>
      <c r="D57" s="202"/>
      <c r="E57" s="197"/>
      <c r="F57" s="198"/>
    </row>
    <row r="58" spans="1:6" ht="14.25">
      <c r="A58" s="199">
        <v>20</v>
      </c>
      <c r="B58" s="200"/>
      <c r="C58" s="201"/>
      <c r="D58" s="202"/>
      <c r="E58" s="197"/>
      <c r="F58" s="198"/>
    </row>
    <row r="59" spans="1:6" ht="14.25">
      <c r="A59" s="199">
        <v>21</v>
      </c>
      <c r="B59" s="200"/>
      <c r="C59" s="201"/>
      <c r="D59" s="202"/>
      <c r="E59" s="197"/>
      <c r="F59" s="198"/>
    </row>
    <row r="60" spans="1:6" ht="14.25">
      <c r="A60" s="194">
        <v>22</v>
      </c>
      <c r="B60" s="200"/>
      <c r="C60" s="201"/>
      <c r="D60" s="202"/>
      <c r="E60" s="197"/>
      <c r="F60" s="198"/>
    </row>
    <row r="61" spans="1:6" ht="14.25">
      <c r="A61" s="199">
        <v>23</v>
      </c>
      <c r="B61" s="200"/>
      <c r="C61" s="201"/>
      <c r="D61" s="202"/>
      <c r="E61" s="197"/>
      <c r="F61" s="198"/>
    </row>
    <row r="62" spans="1:6" ht="14.25">
      <c r="A62" s="199">
        <v>24</v>
      </c>
      <c r="B62" s="200"/>
      <c r="C62" s="201"/>
      <c r="D62" s="202"/>
      <c r="E62" s="197"/>
      <c r="F62" s="198"/>
    </row>
    <row r="63" spans="1:6" ht="14.25">
      <c r="A63" s="194">
        <v>25</v>
      </c>
      <c r="B63" s="200"/>
      <c r="C63" s="201"/>
      <c r="D63" s="202"/>
      <c r="E63" s="197"/>
      <c r="F63" s="198"/>
    </row>
    <row r="64" spans="1:6" ht="14.25">
      <c r="A64" s="199">
        <v>26</v>
      </c>
      <c r="B64" s="200"/>
      <c r="C64" s="201"/>
      <c r="D64" s="202"/>
      <c r="E64" s="197"/>
      <c r="F64" s="198"/>
    </row>
    <row r="65" spans="1:6" ht="14.25">
      <c r="A65" s="199">
        <v>27</v>
      </c>
      <c r="B65" s="200"/>
      <c r="C65" s="201"/>
      <c r="D65" s="202"/>
      <c r="E65" s="197"/>
      <c r="F65" s="198"/>
    </row>
    <row r="66" spans="1:6" ht="14.25">
      <c r="A66" s="194">
        <v>28</v>
      </c>
      <c r="B66" s="200"/>
      <c r="C66" s="201"/>
      <c r="D66" s="202"/>
      <c r="E66" s="197"/>
      <c r="F66" s="198"/>
    </row>
    <row r="67" spans="1:6" ht="14.25">
      <c r="A67" s="199">
        <v>29</v>
      </c>
      <c r="B67" s="200"/>
      <c r="C67" s="201"/>
      <c r="D67" s="202"/>
      <c r="E67" s="197"/>
      <c r="F67" s="198"/>
    </row>
    <row r="68" spans="1:6" ht="14.25">
      <c r="A68" s="199">
        <v>30</v>
      </c>
      <c r="B68" s="200"/>
      <c r="C68" s="201"/>
      <c r="D68" s="202"/>
      <c r="E68" s="197"/>
      <c r="F68" s="198"/>
    </row>
    <row r="69" spans="1:6" ht="14.25">
      <c r="A69" s="194">
        <v>31</v>
      </c>
      <c r="B69" s="200"/>
      <c r="C69" s="201"/>
      <c r="D69" s="202"/>
      <c r="E69" s="197"/>
      <c r="F69" s="198"/>
    </row>
    <row r="70" spans="1:6" ht="14.25">
      <c r="A70" s="303" t="s">
        <v>180</v>
      </c>
      <c r="B70" s="303"/>
      <c r="C70" s="303"/>
      <c r="D70" s="303"/>
      <c r="E70" s="303"/>
      <c r="F70" s="210">
        <f>SUM(F39:F69)</f>
        <v>0</v>
      </c>
    </row>
    <row r="71" spans="1:6" ht="14.25">
      <c r="A71" s="302" t="s">
        <v>179</v>
      </c>
      <c r="B71" s="302"/>
      <c r="C71" s="302"/>
      <c r="D71" s="302"/>
      <c r="E71" s="302"/>
      <c r="F71" s="302"/>
    </row>
    <row r="72" spans="1:6" ht="14.25">
      <c r="A72" s="194">
        <v>1</v>
      </c>
      <c r="B72" s="204"/>
      <c r="C72" s="204"/>
      <c r="D72" s="205"/>
      <c r="E72" s="205"/>
      <c r="F72" s="206"/>
    </row>
    <row r="73" spans="1:6" ht="14.25">
      <c r="A73" s="199">
        <v>2</v>
      </c>
      <c r="B73" s="207"/>
      <c r="C73" s="208"/>
      <c r="D73" s="209"/>
      <c r="E73" s="205"/>
      <c r="F73" s="206"/>
    </row>
    <row r="74" spans="1:6" ht="14.25">
      <c r="A74" s="199">
        <v>3</v>
      </c>
      <c r="B74" s="207"/>
      <c r="C74" s="208"/>
      <c r="D74" s="209"/>
      <c r="E74" s="205"/>
      <c r="F74" s="206"/>
    </row>
    <row r="75" spans="1:6" ht="14.25">
      <c r="A75" s="194">
        <v>4</v>
      </c>
      <c r="B75" s="207"/>
      <c r="C75" s="208"/>
      <c r="D75" s="209"/>
      <c r="E75" s="205"/>
      <c r="F75" s="206"/>
    </row>
    <row r="76" spans="1:6" ht="14.25">
      <c r="A76" s="199">
        <v>5</v>
      </c>
      <c r="B76" s="207"/>
      <c r="C76" s="208"/>
      <c r="D76" s="209"/>
      <c r="E76" s="205"/>
      <c r="F76" s="206"/>
    </row>
    <row r="77" spans="1:6" ht="14.25">
      <c r="A77" s="199">
        <v>6</v>
      </c>
      <c r="B77" s="207"/>
      <c r="C77" s="208"/>
      <c r="D77" s="209"/>
      <c r="E77" s="205"/>
      <c r="F77" s="206"/>
    </row>
    <row r="78" spans="1:6" ht="14.25">
      <c r="A78" s="194">
        <v>7</v>
      </c>
      <c r="B78" s="207"/>
      <c r="C78" s="208"/>
      <c r="D78" s="209"/>
      <c r="E78" s="205"/>
      <c r="F78" s="206"/>
    </row>
    <row r="79" spans="1:6" ht="14.25">
      <c r="A79" s="199">
        <v>8</v>
      </c>
      <c r="B79" s="207"/>
      <c r="C79" s="208"/>
      <c r="D79" s="209"/>
      <c r="E79" s="205"/>
      <c r="F79" s="206"/>
    </row>
    <row r="80" spans="1:6" ht="14.25">
      <c r="A80" s="199">
        <v>9</v>
      </c>
      <c r="B80" s="207"/>
      <c r="C80" s="208"/>
      <c r="D80" s="209"/>
      <c r="E80" s="205"/>
      <c r="F80" s="206"/>
    </row>
    <row r="81" spans="1:6" ht="14.25">
      <c r="A81" s="194">
        <v>10</v>
      </c>
      <c r="B81" s="207"/>
      <c r="C81" s="208"/>
      <c r="D81" s="209"/>
      <c r="E81" s="205"/>
      <c r="F81" s="206"/>
    </row>
    <row r="82" spans="1:6" ht="14.25">
      <c r="A82" s="199">
        <v>11</v>
      </c>
      <c r="B82" s="207"/>
      <c r="C82" s="208"/>
      <c r="D82" s="209"/>
      <c r="E82" s="205"/>
      <c r="F82" s="206"/>
    </row>
    <row r="83" spans="1:6" ht="14.25">
      <c r="A83" s="199">
        <v>12</v>
      </c>
      <c r="B83" s="207"/>
      <c r="C83" s="208"/>
      <c r="D83" s="209"/>
      <c r="E83" s="205"/>
      <c r="F83" s="206"/>
    </row>
    <row r="84" spans="1:6" ht="14.25">
      <c r="A84" s="194">
        <v>13</v>
      </c>
      <c r="B84" s="207"/>
      <c r="C84" s="208"/>
      <c r="D84" s="209"/>
      <c r="E84" s="205"/>
      <c r="F84" s="206"/>
    </row>
    <row r="85" spans="1:6" ht="14.25">
      <c r="A85" s="199">
        <v>14</v>
      </c>
      <c r="B85" s="207"/>
      <c r="C85" s="208"/>
      <c r="D85" s="209"/>
      <c r="E85" s="205"/>
      <c r="F85" s="206"/>
    </row>
    <row r="86" spans="1:6" ht="14.25">
      <c r="A86" s="199">
        <v>15</v>
      </c>
      <c r="B86" s="207"/>
      <c r="C86" s="208"/>
      <c r="D86" s="209"/>
      <c r="E86" s="205"/>
      <c r="F86" s="206"/>
    </row>
    <row r="87" spans="1:6" ht="14.25">
      <c r="A87" s="194">
        <v>16</v>
      </c>
      <c r="B87" s="207"/>
      <c r="C87" s="208"/>
      <c r="D87" s="209"/>
      <c r="E87" s="205"/>
      <c r="F87" s="206"/>
    </row>
    <row r="88" spans="1:6" ht="14.25">
      <c r="A88" s="199">
        <v>17</v>
      </c>
      <c r="B88" s="207"/>
      <c r="C88" s="208"/>
      <c r="D88" s="209"/>
      <c r="E88" s="205"/>
      <c r="F88" s="206"/>
    </row>
    <row r="89" spans="1:6" ht="14.25">
      <c r="A89" s="199">
        <v>18</v>
      </c>
      <c r="B89" s="207"/>
      <c r="C89" s="208"/>
      <c r="D89" s="209"/>
      <c r="E89" s="205"/>
      <c r="F89" s="206"/>
    </row>
    <row r="90" spans="1:6" ht="14.25">
      <c r="A90" s="194">
        <v>19</v>
      </c>
      <c r="B90" s="207"/>
      <c r="C90" s="208"/>
      <c r="D90" s="209"/>
      <c r="E90" s="205"/>
      <c r="F90" s="206"/>
    </row>
    <row r="91" spans="1:6" ht="14.25">
      <c r="A91" s="199">
        <v>20</v>
      </c>
      <c r="B91" s="207"/>
      <c r="C91" s="208"/>
      <c r="D91" s="209"/>
      <c r="E91" s="205"/>
      <c r="F91" s="206"/>
    </row>
    <row r="92" spans="1:6" ht="14.25">
      <c r="A92" s="199">
        <v>21</v>
      </c>
      <c r="B92" s="207"/>
      <c r="C92" s="208"/>
      <c r="D92" s="209"/>
      <c r="E92" s="205"/>
      <c r="F92" s="206"/>
    </row>
    <row r="93" spans="1:6" ht="14.25">
      <c r="A93" s="194">
        <v>22</v>
      </c>
      <c r="B93" s="207"/>
      <c r="C93" s="208"/>
      <c r="D93" s="209"/>
      <c r="E93" s="205"/>
      <c r="F93" s="206"/>
    </row>
    <row r="94" spans="1:6" ht="14.25">
      <c r="A94" s="199">
        <v>23</v>
      </c>
      <c r="B94" s="207"/>
      <c r="C94" s="208"/>
      <c r="D94" s="209"/>
      <c r="E94" s="205"/>
      <c r="F94" s="206"/>
    </row>
    <row r="95" spans="1:6" ht="14.25">
      <c r="A95" s="199">
        <v>24</v>
      </c>
      <c r="B95" s="207"/>
      <c r="C95" s="208"/>
      <c r="D95" s="209"/>
      <c r="E95" s="205"/>
      <c r="F95" s="206"/>
    </row>
    <row r="96" spans="1:6" ht="14.25">
      <c r="A96" s="194">
        <v>25</v>
      </c>
      <c r="B96" s="207"/>
      <c r="C96" s="208"/>
      <c r="D96" s="209"/>
      <c r="E96" s="205"/>
      <c r="F96" s="206"/>
    </row>
    <row r="97" spans="1:6" ht="14.25">
      <c r="A97" s="199">
        <v>26</v>
      </c>
      <c r="B97" s="207"/>
      <c r="C97" s="208"/>
      <c r="D97" s="209"/>
      <c r="E97" s="205"/>
      <c r="F97" s="206"/>
    </row>
    <row r="98" spans="1:6" ht="14.25">
      <c r="A98" s="199">
        <v>27</v>
      </c>
      <c r="B98" s="207"/>
      <c r="C98" s="208"/>
      <c r="D98" s="209"/>
      <c r="E98" s="205"/>
      <c r="F98" s="206"/>
    </row>
    <row r="99" spans="1:6" ht="14.25">
      <c r="A99" s="194">
        <v>28</v>
      </c>
      <c r="B99" s="207"/>
      <c r="C99" s="208"/>
      <c r="D99" s="209"/>
      <c r="E99" s="205"/>
      <c r="F99" s="206"/>
    </row>
    <row r="100" spans="1:6" ht="14.25">
      <c r="A100" s="199">
        <v>29</v>
      </c>
      <c r="B100" s="207"/>
      <c r="C100" s="208"/>
      <c r="D100" s="209"/>
      <c r="E100" s="205"/>
      <c r="F100" s="206"/>
    </row>
    <row r="101" spans="1:6" ht="14.25">
      <c r="A101" s="199">
        <v>30</v>
      </c>
      <c r="B101" s="207"/>
      <c r="C101" s="208"/>
      <c r="D101" s="209"/>
      <c r="E101" s="205"/>
      <c r="F101" s="206"/>
    </row>
    <row r="102" spans="1:6" ht="14.25">
      <c r="A102" s="199">
        <v>31</v>
      </c>
      <c r="B102" s="207"/>
      <c r="C102" s="208"/>
      <c r="D102" s="209"/>
      <c r="E102" s="205"/>
      <c r="F102" s="206"/>
    </row>
    <row r="103" spans="1:6" ht="14.25">
      <c r="A103" s="303" t="s">
        <v>180</v>
      </c>
      <c r="B103" s="303"/>
      <c r="C103" s="303"/>
      <c r="D103" s="303"/>
      <c r="E103" s="303"/>
      <c r="F103" s="211">
        <f>SUM(F72:F102)</f>
        <v>0</v>
      </c>
    </row>
  </sheetData>
  <sheetProtection/>
  <mergeCells count="16">
    <mergeCell ref="A1:C1"/>
    <mergeCell ref="D1:F1"/>
    <mergeCell ref="A2:C2"/>
    <mergeCell ref="D2:F2"/>
    <mergeCell ref="A3:A4"/>
    <mergeCell ref="B3:B4"/>
    <mergeCell ref="C3:C4"/>
    <mergeCell ref="D3:D4"/>
    <mergeCell ref="E3:E4"/>
    <mergeCell ref="F3:F4"/>
    <mergeCell ref="A5:F5"/>
    <mergeCell ref="A37:E37"/>
    <mergeCell ref="A38:F38"/>
    <mergeCell ref="A70:E70"/>
    <mergeCell ref="A71:F71"/>
    <mergeCell ref="A103:E10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Kaká Monte</dc:creator>
  <cp:keywords/>
  <dc:description/>
  <cp:lastModifiedBy>Roberto</cp:lastModifiedBy>
  <cp:lastPrinted>2023-10-06T13:45:45Z</cp:lastPrinted>
  <dcterms:created xsi:type="dcterms:W3CDTF">2018-03-19T17:58:38Z</dcterms:created>
  <dcterms:modified xsi:type="dcterms:W3CDTF">2024-01-22T17:01:57Z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NP-1</vt:lpwstr>
  </property>
</Properties>
</file>